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G:\GANANCIAS 2021\Planillas ganancias 2021\"/>
    </mc:Choice>
  </mc:AlternateContent>
  <xr:revisionPtr revIDLastSave="0" documentId="13_ncr:1_{7EE1196C-805A-4849-8FD3-54B1A26842A2}" xr6:coauthVersionLast="47" xr6:coauthVersionMax="47" xr10:uidLastSave="{00000000-0000-0000-0000-000000000000}"/>
  <bookViews>
    <workbookView xWindow="-120" yWindow="-120" windowWidth="29040" windowHeight="15840" activeTab="1" xr2:uid="{00000000-000D-0000-FFFF-FFFF00000000}"/>
  </bookViews>
  <sheets>
    <sheet name="Limpia" sheetId="10" r:id="rId1"/>
    <sheet name="Tablas" sheetId="1" r:id="rId2"/>
    <sheet name="Hoja1" sheetId="12" r:id="rId3"/>
    <sheet name="Instructivo" sheetId="6" r:id="rId4"/>
    <sheet name="Aclaraciones" sheetId="7" r:id="rId5"/>
    <sheet name="Metodologia" sheetId="9" r:id="rId6"/>
    <sheet name="Anexo4" sheetId="11" r:id="rId7"/>
  </sheets>
  <definedNames>
    <definedName name="_xlnm._FilterDatabase" localSheetId="6" hidden="1">Anexo4!$A$16:$D$2776</definedName>
    <definedName name="_xlnm._FilterDatabase" localSheetId="0" hidden="1">Limpia!$A$10:$F$217</definedName>
    <definedName name="_xlnm._FilterDatabase" localSheetId="1" hidden="1">Tablas!$A$118:$X$351</definedName>
    <definedName name="abril">Tablas!$J$5:$L$14</definedName>
    <definedName name="agost">Tablas!$D$18:$F$27</definedName>
    <definedName name="_xlnm.Print_Area" localSheetId="0">Limpia!$B$1:$X$215</definedName>
    <definedName name="_xlnm.Criteria" localSheetId="0">Limpia!$A$10:$A$217</definedName>
    <definedName name="diciem">Tablas!$P$18:$R$27</definedName>
    <definedName name="enero">Tablas!$A$5:$C$14</definedName>
    <definedName name="febre">Tablas!$D$5:$F$14</definedName>
    <definedName name="julio">Tablas!$A$18:$C$27</definedName>
    <definedName name="junio">Tablas!$P$5:$R$14</definedName>
    <definedName name="marzo">Tablas!$G$5:$I$14</definedName>
    <definedName name="mayo">Tablas!$M$5:$O$14</definedName>
    <definedName name="novie">Tablas!$M$18:$O$27</definedName>
    <definedName name="octub">Tablas!$J$18:$L$27</definedName>
    <definedName name="septi">Tablas!$G$18:$I$27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13" i="10" l="1"/>
  <c r="V212" i="10"/>
  <c r="V211" i="10"/>
  <c r="V210" i="10"/>
  <c r="V209" i="10"/>
  <c r="V208" i="10"/>
  <c r="V207" i="10"/>
  <c r="V206" i="10"/>
  <c r="V205" i="10"/>
  <c r="V204" i="10"/>
  <c r="V203" i="10"/>
  <c r="V202" i="10"/>
  <c r="X57" i="10" l="1"/>
  <c r="X28" i="10"/>
  <c r="X61" i="10"/>
  <c r="V167" i="10"/>
  <c r="U91" i="10"/>
  <c r="T91" i="10"/>
  <c r="S91" i="10"/>
  <c r="R91" i="10"/>
  <c r="Q91" i="10"/>
  <c r="P91" i="10"/>
  <c r="O91" i="10"/>
  <c r="N91" i="10"/>
  <c r="M91" i="10"/>
  <c r="L91" i="10"/>
  <c r="K91" i="10"/>
  <c r="J91" i="10"/>
  <c r="I91" i="10"/>
  <c r="H91" i="10"/>
  <c r="U90" i="10"/>
  <c r="T90" i="10"/>
  <c r="S90" i="10"/>
  <c r="R90" i="10"/>
  <c r="Q90" i="10"/>
  <c r="P90" i="10"/>
  <c r="O90" i="10"/>
  <c r="N90" i="10"/>
  <c r="M90" i="10"/>
  <c r="L90" i="10"/>
  <c r="K90" i="10"/>
  <c r="J90" i="10"/>
  <c r="I90" i="10"/>
  <c r="B2547" i="11"/>
  <c r="B2317" i="11"/>
  <c r="B2087" i="11"/>
  <c r="B1857" i="11"/>
  <c r="B1627" i="11"/>
  <c r="B1397" i="11"/>
  <c r="B1167" i="11"/>
  <c r="B937" i="11"/>
  <c r="B707" i="11"/>
  <c r="B477" i="11"/>
  <c r="C2548" i="11"/>
  <c r="C2318" i="11"/>
  <c r="B2318" i="11" s="1"/>
  <c r="C2088" i="11"/>
  <c r="C1858" i="11"/>
  <c r="C1628" i="11"/>
  <c r="C1398" i="11"/>
  <c r="B1398" i="11" s="1"/>
  <c r="C1168" i="11"/>
  <c r="C938" i="11"/>
  <c r="C708" i="11"/>
  <c r="C709" i="11" s="1"/>
  <c r="C710" i="11" s="1"/>
  <c r="C711" i="11" s="1"/>
  <c r="C712" i="11" s="1"/>
  <c r="C713" i="11" s="1"/>
  <c r="C714" i="11" s="1"/>
  <c r="C715" i="11" s="1"/>
  <c r="C716" i="11" s="1"/>
  <c r="C717" i="11" s="1"/>
  <c r="C718" i="11" s="1"/>
  <c r="C719" i="11" s="1"/>
  <c r="C720" i="11" s="1"/>
  <c r="C721" i="11" s="1"/>
  <c r="C722" i="11" s="1"/>
  <c r="C723" i="11" s="1"/>
  <c r="C724" i="11" s="1"/>
  <c r="C725" i="11" s="1"/>
  <c r="C726" i="11" s="1"/>
  <c r="C727" i="11" s="1"/>
  <c r="C728" i="11" s="1"/>
  <c r="C729" i="11" s="1"/>
  <c r="C478" i="11"/>
  <c r="B478" i="11" s="1"/>
  <c r="B247" i="11"/>
  <c r="B17" i="11"/>
  <c r="C248" i="11"/>
  <c r="C249" i="11" s="1"/>
  <c r="C250" i="11" s="1"/>
  <c r="C251" i="11" s="1"/>
  <c r="C252" i="11" s="1"/>
  <c r="C253" i="11" s="1"/>
  <c r="C254" i="11" s="1"/>
  <c r="C255" i="11" s="1"/>
  <c r="C256" i="11" s="1"/>
  <c r="C257" i="11" s="1"/>
  <c r="C258" i="11" s="1"/>
  <c r="C259" i="11" s="1"/>
  <c r="C260" i="11" s="1"/>
  <c r="C261" i="11" s="1"/>
  <c r="C262" i="11" s="1"/>
  <c r="C263" i="11" s="1"/>
  <c r="C264" i="11" s="1"/>
  <c r="C265" i="11" s="1"/>
  <c r="C266" i="11" s="1"/>
  <c r="C267" i="11" s="1"/>
  <c r="C268" i="11" s="1"/>
  <c r="C269" i="11" s="1"/>
  <c r="C270" i="11" s="1"/>
  <c r="C271" i="11" s="1"/>
  <c r="C272" i="11" s="1"/>
  <c r="C273" i="11" s="1"/>
  <c r="C274" i="11" s="1"/>
  <c r="C275" i="11" s="1"/>
  <c r="C276" i="11" s="1"/>
  <c r="C277" i="11" s="1"/>
  <c r="C278" i="11" s="1"/>
  <c r="C279" i="11" s="1"/>
  <c r="C280" i="11" s="1"/>
  <c r="C281" i="11" s="1"/>
  <c r="C282" i="11" s="1"/>
  <c r="C283" i="11" s="1"/>
  <c r="C284" i="11" s="1"/>
  <c r="C285" i="11" s="1"/>
  <c r="C286" i="11" s="1"/>
  <c r="C287" i="11" s="1"/>
  <c r="C288" i="11" s="1"/>
  <c r="C289" i="11" s="1"/>
  <c r="C290" i="11" s="1"/>
  <c r="C291" i="11" s="1"/>
  <c r="C292" i="11" s="1"/>
  <c r="C293" i="11" s="1"/>
  <c r="C294" i="11" s="1"/>
  <c r="C295" i="11" s="1"/>
  <c r="C296" i="11" s="1"/>
  <c r="C297" i="11" s="1"/>
  <c r="C298" i="11" s="1"/>
  <c r="C299" i="11" s="1"/>
  <c r="C300" i="11" s="1"/>
  <c r="C301" i="11" s="1"/>
  <c r="C302" i="11" s="1"/>
  <c r="C303" i="11" s="1"/>
  <c r="C304" i="11" s="1"/>
  <c r="C305" i="11" s="1"/>
  <c r="C306" i="11" s="1"/>
  <c r="C307" i="11" s="1"/>
  <c r="C308" i="11" s="1"/>
  <c r="C309" i="11" s="1"/>
  <c r="C310" i="11" s="1"/>
  <c r="C311" i="11" s="1"/>
  <c r="C312" i="11" s="1"/>
  <c r="C313" i="11" s="1"/>
  <c r="C314" i="11" s="1"/>
  <c r="C315" i="11" s="1"/>
  <c r="C316" i="11" s="1"/>
  <c r="C317" i="11" s="1"/>
  <c r="C318" i="11" s="1"/>
  <c r="C319" i="11" s="1"/>
  <c r="C320" i="11" s="1"/>
  <c r="C321" i="11" s="1"/>
  <c r="C322" i="11" s="1"/>
  <c r="C323" i="11" s="1"/>
  <c r="C324" i="11" s="1"/>
  <c r="C325" i="11" s="1"/>
  <c r="C326" i="11" s="1"/>
  <c r="C327" i="11" s="1"/>
  <c r="C328" i="11" s="1"/>
  <c r="C329" i="11" s="1"/>
  <c r="C330" i="11" s="1"/>
  <c r="C331" i="11" s="1"/>
  <c r="C332" i="11" s="1"/>
  <c r="C333" i="11" s="1"/>
  <c r="C334" i="11" s="1"/>
  <c r="C335" i="11" s="1"/>
  <c r="C336" i="11" s="1"/>
  <c r="C337" i="11" s="1"/>
  <c r="C338" i="11" s="1"/>
  <c r="C339" i="11" s="1"/>
  <c r="C340" i="11" s="1"/>
  <c r="C341" i="11" s="1"/>
  <c r="C342" i="11" s="1"/>
  <c r="C343" i="11" s="1"/>
  <c r="C344" i="11" s="1"/>
  <c r="C345" i="11" s="1"/>
  <c r="C346" i="11" s="1"/>
  <c r="C347" i="11" s="1"/>
  <c r="C348" i="11" s="1"/>
  <c r="C349" i="11" s="1"/>
  <c r="C350" i="11" s="1"/>
  <c r="C351" i="11" s="1"/>
  <c r="C352" i="11" s="1"/>
  <c r="C353" i="11" s="1"/>
  <c r="C354" i="11" s="1"/>
  <c r="C355" i="11" s="1"/>
  <c r="C356" i="11" s="1"/>
  <c r="C357" i="11" s="1"/>
  <c r="C358" i="11" s="1"/>
  <c r="C359" i="11" s="1"/>
  <c r="C360" i="11" s="1"/>
  <c r="C361" i="11" s="1"/>
  <c r="C362" i="11" s="1"/>
  <c r="C363" i="11" s="1"/>
  <c r="C364" i="11" s="1"/>
  <c r="C365" i="11" s="1"/>
  <c r="C366" i="11" s="1"/>
  <c r="C367" i="11" s="1"/>
  <c r="C368" i="11" s="1"/>
  <c r="C369" i="11" s="1"/>
  <c r="C370" i="11" s="1"/>
  <c r="C371" i="11" s="1"/>
  <c r="C372" i="11" s="1"/>
  <c r="C373" i="11" s="1"/>
  <c r="C374" i="11" s="1"/>
  <c r="C375" i="11" s="1"/>
  <c r="C376" i="11" s="1"/>
  <c r="C377" i="11" s="1"/>
  <c r="C378" i="11" s="1"/>
  <c r="C379" i="11" s="1"/>
  <c r="C380" i="11" s="1"/>
  <c r="C381" i="11" s="1"/>
  <c r="C382" i="11" s="1"/>
  <c r="C383" i="11" s="1"/>
  <c r="C384" i="11" s="1"/>
  <c r="C385" i="11" s="1"/>
  <c r="C386" i="11" s="1"/>
  <c r="C387" i="11" s="1"/>
  <c r="C388" i="11" s="1"/>
  <c r="C389" i="11" s="1"/>
  <c r="C390" i="11" s="1"/>
  <c r="C391" i="11" s="1"/>
  <c r="C392" i="11" s="1"/>
  <c r="C393" i="11" s="1"/>
  <c r="C394" i="11" s="1"/>
  <c r="C395" i="11" s="1"/>
  <c r="C396" i="11" s="1"/>
  <c r="C397" i="11" s="1"/>
  <c r="C398" i="11" s="1"/>
  <c r="C399" i="11" s="1"/>
  <c r="C400" i="11" s="1"/>
  <c r="C401" i="11" s="1"/>
  <c r="C402" i="11" s="1"/>
  <c r="C403" i="11" s="1"/>
  <c r="C404" i="11" s="1"/>
  <c r="C405" i="11" s="1"/>
  <c r="C406" i="11" s="1"/>
  <c r="C407" i="11" s="1"/>
  <c r="C408" i="11" s="1"/>
  <c r="C409" i="11" s="1"/>
  <c r="C410" i="11" s="1"/>
  <c r="C411" i="11" s="1"/>
  <c r="C412" i="11" s="1"/>
  <c r="C413" i="11" s="1"/>
  <c r="C414" i="11" s="1"/>
  <c r="C415" i="11" s="1"/>
  <c r="C416" i="11" s="1"/>
  <c r="C417" i="11" s="1"/>
  <c r="C418" i="11" s="1"/>
  <c r="C419" i="11" s="1"/>
  <c r="C420" i="11" s="1"/>
  <c r="C421" i="11" s="1"/>
  <c r="C422" i="11" s="1"/>
  <c r="C423" i="11" s="1"/>
  <c r="C424" i="11" s="1"/>
  <c r="C425" i="11" s="1"/>
  <c r="C426" i="11" s="1"/>
  <c r="C427" i="11" s="1"/>
  <c r="C428" i="11" s="1"/>
  <c r="C429" i="11" s="1"/>
  <c r="C430" i="11" s="1"/>
  <c r="C431" i="11" s="1"/>
  <c r="C432" i="11" s="1"/>
  <c r="C433" i="11" s="1"/>
  <c r="C434" i="11" s="1"/>
  <c r="C435" i="11" s="1"/>
  <c r="C436" i="11" s="1"/>
  <c r="C437" i="11" s="1"/>
  <c r="C438" i="11" s="1"/>
  <c r="C439" i="11" s="1"/>
  <c r="C440" i="11" s="1"/>
  <c r="C441" i="11" s="1"/>
  <c r="C442" i="11" s="1"/>
  <c r="C443" i="11" s="1"/>
  <c r="C444" i="11" s="1"/>
  <c r="C445" i="11" s="1"/>
  <c r="C446" i="11" s="1"/>
  <c r="C447" i="11" s="1"/>
  <c r="C448" i="11" s="1"/>
  <c r="C449" i="11" s="1"/>
  <c r="C450" i="11" s="1"/>
  <c r="C451" i="11" s="1"/>
  <c r="C452" i="11" s="1"/>
  <c r="C453" i="11" s="1"/>
  <c r="C454" i="11" s="1"/>
  <c r="C455" i="11" s="1"/>
  <c r="C456" i="11" s="1"/>
  <c r="C457" i="11" s="1"/>
  <c r="C458" i="11" s="1"/>
  <c r="C459" i="11" s="1"/>
  <c r="C460" i="11" s="1"/>
  <c r="C461" i="11" s="1"/>
  <c r="C462" i="11" s="1"/>
  <c r="C463" i="11" s="1"/>
  <c r="C464" i="11" s="1"/>
  <c r="C465" i="11" s="1"/>
  <c r="C466" i="11" s="1"/>
  <c r="C467" i="11" s="1"/>
  <c r="C468" i="11" s="1"/>
  <c r="C469" i="11" s="1"/>
  <c r="C470" i="11" s="1"/>
  <c r="C471" i="11" s="1"/>
  <c r="C472" i="11" s="1"/>
  <c r="C473" i="11" s="1"/>
  <c r="C474" i="11" s="1"/>
  <c r="C475" i="11" s="1"/>
  <c r="C476" i="11" s="1"/>
  <c r="B476" i="11" s="1"/>
  <c r="C18" i="11"/>
  <c r="C19" i="11" s="1"/>
  <c r="C20" i="11" s="1"/>
  <c r="C21" i="11" s="1"/>
  <c r="C22" i="11" s="1"/>
  <c r="C23" i="11" s="1"/>
  <c r="C24" i="11" s="1"/>
  <c r="C25" i="11" s="1"/>
  <c r="C26" i="11" s="1"/>
  <c r="C27" i="11" s="1"/>
  <c r="C28" i="11" s="1"/>
  <c r="C29" i="11" s="1"/>
  <c r="C30" i="11" s="1"/>
  <c r="C31" i="11" s="1"/>
  <c r="C32" i="11" s="1"/>
  <c r="C33" i="11" s="1"/>
  <c r="C34" i="11" s="1"/>
  <c r="C35" i="11" s="1"/>
  <c r="C36" i="11" s="1"/>
  <c r="C37" i="11" s="1"/>
  <c r="C38" i="11" s="1"/>
  <c r="C39" i="11" s="1"/>
  <c r="C40" i="11" s="1"/>
  <c r="C41" i="11" s="1"/>
  <c r="C42" i="11" s="1"/>
  <c r="C43" i="11" s="1"/>
  <c r="C44" i="11" s="1"/>
  <c r="C45" i="11" s="1"/>
  <c r="C46" i="11" s="1"/>
  <c r="C47" i="11" s="1"/>
  <c r="C48" i="11" s="1"/>
  <c r="C49" i="11" s="1"/>
  <c r="C50" i="11" s="1"/>
  <c r="C51" i="11" s="1"/>
  <c r="C52" i="11" s="1"/>
  <c r="C53" i="11" s="1"/>
  <c r="C54" i="11" s="1"/>
  <c r="C55" i="11" s="1"/>
  <c r="C56" i="11" s="1"/>
  <c r="C57" i="11" s="1"/>
  <c r="C58" i="11" s="1"/>
  <c r="C59" i="11" s="1"/>
  <c r="C60" i="11" s="1"/>
  <c r="C61" i="11" s="1"/>
  <c r="C62" i="11" s="1"/>
  <c r="C63" i="11" s="1"/>
  <c r="C64" i="11" s="1"/>
  <c r="C65" i="11" s="1"/>
  <c r="C66" i="11" s="1"/>
  <c r="C67" i="11" s="1"/>
  <c r="C68" i="11" s="1"/>
  <c r="C69" i="11" s="1"/>
  <c r="C70" i="11" s="1"/>
  <c r="C71" i="11" s="1"/>
  <c r="C72" i="11" s="1"/>
  <c r="C73" i="11" s="1"/>
  <c r="C74" i="11" s="1"/>
  <c r="C75" i="11" s="1"/>
  <c r="C76" i="11" s="1"/>
  <c r="C77" i="11" s="1"/>
  <c r="C78" i="11" s="1"/>
  <c r="C79" i="11" s="1"/>
  <c r="C80" i="11" s="1"/>
  <c r="C81" i="11" s="1"/>
  <c r="C82" i="11" s="1"/>
  <c r="C83" i="11" s="1"/>
  <c r="C84" i="11" s="1"/>
  <c r="C85" i="11" s="1"/>
  <c r="C86" i="11" s="1"/>
  <c r="C87" i="11" s="1"/>
  <c r="C88" i="11" s="1"/>
  <c r="C89" i="11" s="1"/>
  <c r="C90" i="11" s="1"/>
  <c r="C91" i="11" s="1"/>
  <c r="C92" i="11" s="1"/>
  <c r="C93" i="11" s="1"/>
  <c r="C94" i="11" s="1"/>
  <c r="C95" i="11" s="1"/>
  <c r="C96" i="11" s="1"/>
  <c r="C97" i="11" s="1"/>
  <c r="C98" i="11" s="1"/>
  <c r="C99" i="11" s="1"/>
  <c r="C100" i="11" s="1"/>
  <c r="C101" i="11" s="1"/>
  <c r="C102" i="11" s="1"/>
  <c r="C103" i="11" s="1"/>
  <c r="C104" i="11" s="1"/>
  <c r="C105" i="11" s="1"/>
  <c r="C106" i="11" s="1"/>
  <c r="C107" i="11" s="1"/>
  <c r="C108" i="11" s="1"/>
  <c r="C109" i="11" s="1"/>
  <c r="C110" i="11" s="1"/>
  <c r="C111" i="11" s="1"/>
  <c r="C112" i="11" s="1"/>
  <c r="C113" i="11" s="1"/>
  <c r="C114" i="11" s="1"/>
  <c r="C115" i="11" s="1"/>
  <c r="C116" i="11" s="1"/>
  <c r="C117" i="11" s="1"/>
  <c r="C118" i="11" s="1"/>
  <c r="C119" i="11" s="1"/>
  <c r="C120" i="11" s="1"/>
  <c r="C121" i="11" s="1"/>
  <c r="C122" i="11" s="1"/>
  <c r="C123" i="11" s="1"/>
  <c r="C124" i="11" s="1"/>
  <c r="C125" i="11" s="1"/>
  <c r="C126" i="11" s="1"/>
  <c r="C127" i="11" s="1"/>
  <c r="C128" i="11" s="1"/>
  <c r="C129" i="11" s="1"/>
  <c r="C130" i="11" s="1"/>
  <c r="C131" i="11" s="1"/>
  <c r="C132" i="11" s="1"/>
  <c r="C133" i="11" s="1"/>
  <c r="C134" i="11" s="1"/>
  <c r="C135" i="11" s="1"/>
  <c r="C136" i="11" s="1"/>
  <c r="C137" i="11" s="1"/>
  <c r="C138" i="11" s="1"/>
  <c r="C139" i="11" s="1"/>
  <c r="C140" i="11" s="1"/>
  <c r="C141" i="11" s="1"/>
  <c r="C142" i="11" s="1"/>
  <c r="C143" i="11" s="1"/>
  <c r="C144" i="11" s="1"/>
  <c r="C145" i="11" s="1"/>
  <c r="C146" i="11" s="1"/>
  <c r="C147" i="11" s="1"/>
  <c r="C148" i="11" s="1"/>
  <c r="C149" i="11" s="1"/>
  <c r="C150" i="11" s="1"/>
  <c r="C151" i="11" s="1"/>
  <c r="C152" i="11" s="1"/>
  <c r="C153" i="11" s="1"/>
  <c r="C154" i="11" s="1"/>
  <c r="C155" i="11" s="1"/>
  <c r="C156" i="11" s="1"/>
  <c r="C157" i="11" s="1"/>
  <c r="C158" i="11" s="1"/>
  <c r="C159" i="11" s="1"/>
  <c r="C160" i="11" s="1"/>
  <c r="C161" i="11" s="1"/>
  <c r="C162" i="11" s="1"/>
  <c r="C163" i="11" s="1"/>
  <c r="C164" i="11" s="1"/>
  <c r="C165" i="11" s="1"/>
  <c r="C166" i="11" s="1"/>
  <c r="C167" i="11" s="1"/>
  <c r="C168" i="11" s="1"/>
  <c r="C169" i="11" s="1"/>
  <c r="C170" i="11" s="1"/>
  <c r="C171" i="11" s="1"/>
  <c r="C172" i="11" s="1"/>
  <c r="C173" i="11" s="1"/>
  <c r="C174" i="11" s="1"/>
  <c r="C175" i="11" s="1"/>
  <c r="C176" i="11" s="1"/>
  <c r="C177" i="11" s="1"/>
  <c r="C178" i="11" s="1"/>
  <c r="C179" i="11" s="1"/>
  <c r="C180" i="11" s="1"/>
  <c r="C181" i="11" s="1"/>
  <c r="C182" i="11" s="1"/>
  <c r="C183" i="11" s="1"/>
  <c r="C184" i="11" s="1"/>
  <c r="C185" i="11" s="1"/>
  <c r="C186" i="11" s="1"/>
  <c r="C187" i="11" s="1"/>
  <c r="C188" i="11" s="1"/>
  <c r="C189" i="11" s="1"/>
  <c r="C190" i="11" s="1"/>
  <c r="C191" i="11" s="1"/>
  <c r="C192" i="11" s="1"/>
  <c r="C193" i="11" s="1"/>
  <c r="C194" i="11" s="1"/>
  <c r="C195" i="11" s="1"/>
  <c r="C196" i="11" s="1"/>
  <c r="C197" i="11" s="1"/>
  <c r="C198" i="11" s="1"/>
  <c r="C199" i="11" s="1"/>
  <c r="C200" i="11" s="1"/>
  <c r="C201" i="11" s="1"/>
  <c r="C202" i="11" s="1"/>
  <c r="C203" i="11" s="1"/>
  <c r="C204" i="11" s="1"/>
  <c r="C205" i="11" s="1"/>
  <c r="C206" i="11" s="1"/>
  <c r="C207" i="11" s="1"/>
  <c r="C208" i="11" s="1"/>
  <c r="C209" i="11" s="1"/>
  <c r="C210" i="11" s="1"/>
  <c r="C211" i="11" s="1"/>
  <c r="C212" i="11" s="1"/>
  <c r="C213" i="11" s="1"/>
  <c r="C214" i="11" s="1"/>
  <c r="C215" i="11" s="1"/>
  <c r="C216" i="11" s="1"/>
  <c r="C217" i="11" s="1"/>
  <c r="C218" i="11" s="1"/>
  <c r="C219" i="11" s="1"/>
  <c r="C220" i="11" s="1"/>
  <c r="C221" i="11" s="1"/>
  <c r="C222" i="11" s="1"/>
  <c r="C223" i="11" s="1"/>
  <c r="C224" i="11" s="1"/>
  <c r="C225" i="11" s="1"/>
  <c r="C226" i="11" s="1"/>
  <c r="C227" i="11" s="1"/>
  <c r="C228" i="11" s="1"/>
  <c r="C229" i="11" s="1"/>
  <c r="C230" i="11" s="1"/>
  <c r="C231" i="11" s="1"/>
  <c r="C232" i="11" s="1"/>
  <c r="C233" i="11" s="1"/>
  <c r="C234" i="11" s="1"/>
  <c r="C235" i="11" s="1"/>
  <c r="C236" i="11" s="1"/>
  <c r="C237" i="11" s="1"/>
  <c r="C238" i="11" s="1"/>
  <c r="C239" i="11" s="1"/>
  <c r="C240" i="11" s="1"/>
  <c r="C241" i="11" s="1"/>
  <c r="C242" i="11" s="1"/>
  <c r="C243" i="11" s="1"/>
  <c r="C244" i="11" s="1"/>
  <c r="C245" i="11" s="1"/>
  <c r="C246" i="11" s="1"/>
  <c r="B246" i="11" s="1"/>
  <c r="V201" i="10"/>
  <c r="V169" i="10" s="1"/>
  <c r="U198" i="10"/>
  <c r="T198" i="10"/>
  <c r="S198" i="10"/>
  <c r="R198" i="10"/>
  <c r="Q198" i="10"/>
  <c r="P198" i="10"/>
  <c r="O198" i="10"/>
  <c r="N198" i="10"/>
  <c r="M198" i="10"/>
  <c r="L198" i="10"/>
  <c r="K198" i="10"/>
  <c r="J198" i="10"/>
  <c r="I198" i="10"/>
  <c r="H198" i="10"/>
  <c r="I187" i="10"/>
  <c r="D170" i="10"/>
  <c r="D169" i="10"/>
  <c r="V168" i="10"/>
  <c r="V160" i="10"/>
  <c r="U160" i="10"/>
  <c r="T160" i="10"/>
  <c r="S160" i="10"/>
  <c r="R160" i="10"/>
  <c r="Q160" i="10"/>
  <c r="P160" i="10"/>
  <c r="O160" i="10"/>
  <c r="N160" i="10"/>
  <c r="M160" i="10"/>
  <c r="L160" i="10"/>
  <c r="K160" i="10"/>
  <c r="J160" i="10"/>
  <c r="I160" i="10"/>
  <c r="H160" i="10"/>
  <c r="V159" i="10"/>
  <c r="U159" i="10"/>
  <c r="T159" i="10"/>
  <c r="S159" i="10"/>
  <c r="R159" i="10"/>
  <c r="Q159" i="10"/>
  <c r="P159" i="10"/>
  <c r="O159" i="10"/>
  <c r="N159" i="10"/>
  <c r="M159" i="10"/>
  <c r="L159" i="10"/>
  <c r="K159" i="10"/>
  <c r="J159" i="10"/>
  <c r="I159" i="10"/>
  <c r="H159" i="10"/>
  <c r="V158" i="10"/>
  <c r="U158" i="10"/>
  <c r="T158" i="10"/>
  <c r="S158" i="10"/>
  <c r="R158" i="10"/>
  <c r="Q158" i="10"/>
  <c r="P158" i="10"/>
  <c r="O158" i="10"/>
  <c r="N158" i="10"/>
  <c r="M158" i="10"/>
  <c r="L158" i="10"/>
  <c r="K158" i="10"/>
  <c r="J158" i="10"/>
  <c r="I158" i="10"/>
  <c r="H158" i="10"/>
  <c r="V157" i="10"/>
  <c r="U157" i="10"/>
  <c r="T157" i="10"/>
  <c r="S157" i="10"/>
  <c r="R157" i="10"/>
  <c r="Q157" i="10"/>
  <c r="P157" i="10"/>
  <c r="O157" i="10"/>
  <c r="N157" i="10"/>
  <c r="M157" i="10"/>
  <c r="L157" i="10"/>
  <c r="K157" i="10"/>
  <c r="J157" i="10"/>
  <c r="I157" i="10"/>
  <c r="H157" i="10"/>
  <c r="V156" i="10"/>
  <c r="U156" i="10"/>
  <c r="T156" i="10"/>
  <c r="S156" i="10"/>
  <c r="R156" i="10"/>
  <c r="Q156" i="10"/>
  <c r="P156" i="10"/>
  <c r="O156" i="10"/>
  <c r="N156" i="10"/>
  <c r="M156" i="10"/>
  <c r="L156" i="10"/>
  <c r="K156" i="10"/>
  <c r="J156" i="10"/>
  <c r="I156" i="10"/>
  <c r="H156" i="10"/>
  <c r="V155" i="10"/>
  <c r="U155" i="10"/>
  <c r="T155" i="10"/>
  <c r="S155" i="10"/>
  <c r="R155" i="10"/>
  <c r="Q155" i="10"/>
  <c r="P155" i="10"/>
  <c r="O155" i="10"/>
  <c r="N155" i="10"/>
  <c r="M155" i="10"/>
  <c r="L155" i="10"/>
  <c r="K155" i="10"/>
  <c r="J155" i="10"/>
  <c r="I155" i="10"/>
  <c r="H155" i="10"/>
  <c r="V154" i="10"/>
  <c r="U154" i="10"/>
  <c r="T154" i="10"/>
  <c r="S154" i="10"/>
  <c r="R154" i="10"/>
  <c r="Q154" i="10"/>
  <c r="P154" i="10"/>
  <c r="O154" i="10"/>
  <c r="N154" i="10"/>
  <c r="M154" i="10"/>
  <c r="L154" i="10"/>
  <c r="K154" i="10"/>
  <c r="J154" i="10"/>
  <c r="I154" i="10"/>
  <c r="H154" i="10"/>
  <c r="V153" i="10"/>
  <c r="V152" i="10"/>
  <c r="V151" i="10"/>
  <c r="V150" i="10"/>
  <c r="U150" i="10"/>
  <c r="T150" i="10"/>
  <c r="S150" i="10"/>
  <c r="R150" i="10"/>
  <c r="Q150" i="10"/>
  <c r="P150" i="10"/>
  <c r="O150" i="10"/>
  <c r="N150" i="10"/>
  <c r="M150" i="10"/>
  <c r="L150" i="10"/>
  <c r="K150" i="10"/>
  <c r="J150" i="10"/>
  <c r="I150" i="10"/>
  <c r="H150" i="10"/>
  <c r="V149" i="10"/>
  <c r="U149" i="10"/>
  <c r="T149" i="10"/>
  <c r="S149" i="10"/>
  <c r="R149" i="10"/>
  <c r="Q149" i="10"/>
  <c r="P149" i="10"/>
  <c r="O149" i="10"/>
  <c r="N149" i="10"/>
  <c r="M149" i="10"/>
  <c r="L149" i="10"/>
  <c r="K149" i="10"/>
  <c r="J149" i="10"/>
  <c r="I149" i="10"/>
  <c r="H149" i="10"/>
  <c r="V148" i="10"/>
  <c r="V147" i="10"/>
  <c r="V146" i="10"/>
  <c r="V145" i="10"/>
  <c r="U119" i="10"/>
  <c r="T119" i="10"/>
  <c r="S119" i="10"/>
  <c r="R119" i="10"/>
  <c r="Q119" i="10"/>
  <c r="P119" i="10"/>
  <c r="O119" i="10"/>
  <c r="N119" i="10"/>
  <c r="M119" i="10"/>
  <c r="L119" i="10"/>
  <c r="K119" i="10"/>
  <c r="J119" i="10"/>
  <c r="I119" i="10"/>
  <c r="U118" i="10"/>
  <c r="T118" i="10"/>
  <c r="S118" i="10"/>
  <c r="R118" i="10"/>
  <c r="Q118" i="10"/>
  <c r="P118" i="10"/>
  <c r="O118" i="10"/>
  <c r="N118" i="10"/>
  <c r="M118" i="10"/>
  <c r="L118" i="10"/>
  <c r="K118" i="10"/>
  <c r="J118" i="10"/>
  <c r="I118" i="10"/>
  <c r="U116" i="10"/>
  <c r="T116" i="10"/>
  <c r="S116" i="10"/>
  <c r="R116" i="10"/>
  <c r="Q116" i="10"/>
  <c r="P116" i="10"/>
  <c r="O116" i="10"/>
  <c r="N116" i="10"/>
  <c r="M116" i="10"/>
  <c r="L116" i="10"/>
  <c r="K116" i="10"/>
  <c r="J116" i="10"/>
  <c r="I116" i="10"/>
  <c r="H116" i="10"/>
  <c r="U114" i="10"/>
  <c r="T114" i="10"/>
  <c r="S114" i="10"/>
  <c r="R114" i="10"/>
  <c r="Q114" i="10"/>
  <c r="P114" i="10"/>
  <c r="O114" i="10"/>
  <c r="N114" i="10"/>
  <c r="M114" i="10"/>
  <c r="L114" i="10"/>
  <c r="K114" i="10"/>
  <c r="J114" i="10"/>
  <c r="I114" i="10"/>
  <c r="H114" i="10"/>
  <c r="U112" i="10"/>
  <c r="T112" i="10"/>
  <c r="S112" i="10"/>
  <c r="R112" i="10"/>
  <c r="Q112" i="10"/>
  <c r="P112" i="10"/>
  <c r="O112" i="10"/>
  <c r="N112" i="10"/>
  <c r="M112" i="10"/>
  <c r="L112" i="10"/>
  <c r="K112" i="10"/>
  <c r="J112" i="10"/>
  <c r="I112" i="10"/>
  <c r="H112" i="10"/>
  <c r="U111" i="10"/>
  <c r="T111" i="10"/>
  <c r="S111" i="10"/>
  <c r="R111" i="10"/>
  <c r="Q111" i="10"/>
  <c r="P111" i="10"/>
  <c r="O111" i="10"/>
  <c r="N111" i="10"/>
  <c r="M111" i="10"/>
  <c r="L111" i="10"/>
  <c r="K111" i="10"/>
  <c r="J111" i="10"/>
  <c r="I111" i="10"/>
  <c r="H111" i="10"/>
  <c r="U105" i="10"/>
  <c r="T105" i="10"/>
  <c r="S105" i="10"/>
  <c r="R105" i="10"/>
  <c r="Q105" i="10"/>
  <c r="P105" i="10"/>
  <c r="O105" i="10"/>
  <c r="N105" i="10"/>
  <c r="M105" i="10"/>
  <c r="L105" i="10"/>
  <c r="K105" i="10"/>
  <c r="J105" i="10"/>
  <c r="I105" i="10"/>
  <c r="H105" i="10"/>
  <c r="U102" i="10"/>
  <c r="U103" i="10" s="1"/>
  <c r="T102" i="10"/>
  <c r="T103" i="10" s="1"/>
  <c r="T104" i="10" s="1"/>
  <c r="S102" i="10"/>
  <c r="S103" i="10" s="1"/>
  <c r="S104" i="10" s="1"/>
  <c r="R102" i="10"/>
  <c r="R103" i="10" s="1"/>
  <c r="R104" i="10" s="1"/>
  <c r="Q102" i="10"/>
  <c r="Q103" i="10" s="1"/>
  <c r="Q104" i="10" s="1"/>
  <c r="P102" i="10"/>
  <c r="P103" i="10" s="1"/>
  <c r="P104" i="10" s="1"/>
  <c r="O102" i="10"/>
  <c r="O103" i="10" s="1"/>
  <c r="O104" i="10" s="1"/>
  <c r="N102" i="10"/>
  <c r="N103" i="10" s="1"/>
  <c r="N104" i="10" s="1"/>
  <c r="M102" i="10"/>
  <c r="M103" i="10" s="1"/>
  <c r="M104" i="10" s="1"/>
  <c r="L102" i="10"/>
  <c r="L103" i="10" s="1"/>
  <c r="L104" i="10" s="1"/>
  <c r="K102" i="10"/>
  <c r="K103" i="10" s="1"/>
  <c r="K104" i="10" s="1"/>
  <c r="J102" i="10"/>
  <c r="J103" i="10" s="1"/>
  <c r="J104" i="10" s="1"/>
  <c r="I102" i="10"/>
  <c r="I103" i="10" s="1"/>
  <c r="I104" i="10" s="1"/>
  <c r="H102" i="10"/>
  <c r="H103" i="10" s="1"/>
  <c r="U97" i="10"/>
  <c r="T97" i="10"/>
  <c r="S97" i="10"/>
  <c r="R97" i="10"/>
  <c r="Q97" i="10"/>
  <c r="P97" i="10"/>
  <c r="O97" i="10"/>
  <c r="N97" i="10"/>
  <c r="M97" i="10"/>
  <c r="L97" i="10"/>
  <c r="K97" i="10"/>
  <c r="J97" i="10"/>
  <c r="I97" i="10"/>
  <c r="H97" i="10"/>
  <c r="U96" i="10"/>
  <c r="T96" i="10"/>
  <c r="T98" i="10" s="1"/>
  <c r="S96" i="10"/>
  <c r="R96" i="10"/>
  <c r="Q96" i="10"/>
  <c r="P96" i="10"/>
  <c r="O96" i="10"/>
  <c r="N96" i="10"/>
  <c r="M96" i="10"/>
  <c r="L96" i="10"/>
  <c r="L98" i="10" s="1"/>
  <c r="K96" i="10"/>
  <c r="J96" i="10"/>
  <c r="I96" i="10"/>
  <c r="H96" i="10"/>
  <c r="H90" i="10"/>
  <c r="U69" i="10"/>
  <c r="T69" i="10"/>
  <c r="S69" i="10"/>
  <c r="R69" i="10"/>
  <c r="Q69" i="10"/>
  <c r="P69" i="10"/>
  <c r="O69" i="10"/>
  <c r="N69" i="10"/>
  <c r="M69" i="10"/>
  <c r="L69" i="10"/>
  <c r="K69" i="10"/>
  <c r="J69" i="10"/>
  <c r="I69" i="10"/>
  <c r="H69" i="10"/>
  <c r="X68" i="10"/>
  <c r="X67" i="10"/>
  <c r="X66" i="10"/>
  <c r="X65" i="10"/>
  <c r="X64" i="10"/>
  <c r="U62" i="10"/>
  <c r="T62" i="10"/>
  <c r="S62" i="10"/>
  <c r="R62" i="10"/>
  <c r="Q62" i="10"/>
  <c r="P62" i="10"/>
  <c r="O62" i="10"/>
  <c r="N62" i="10"/>
  <c r="M62" i="10"/>
  <c r="L62" i="10"/>
  <c r="K62" i="10"/>
  <c r="J62" i="10"/>
  <c r="I62" i="10"/>
  <c r="H62" i="10"/>
  <c r="W61" i="10"/>
  <c r="X60" i="10"/>
  <c r="X59" i="10"/>
  <c r="X58" i="10"/>
  <c r="X56" i="10"/>
  <c r="V56" i="10" s="1"/>
  <c r="X55" i="10"/>
  <c r="V55" i="10" s="1"/>
  <c r="U53" i="10"/>
  <c r="T53" i="10"/>
  <c r="S53" i="10"/>
  <c r="R53" i="10"/>
  <c r="Q53" i="10"/>
  <c r="P53" i="10"/>
  <c r="O53" i="10"/>
  <c r="N53" i="10"/>
  <c r="M53" i="10"/>
  <c r="L53" i="10"/>
  <c r="K53" i="10"/>
  <c r="J53" i="10"/>
  <c r="I53" i="10"/>
  <c r="H53" i="10"/>
  <c r="X52" i="10"/>
  <c r="W52" i="10"/>
  <c r="X51" i="10"/>
  <c r="X50" i="10"/>
  <c r="X49" i="10"/>
  <c r="W49" i="10" s="1"/>
  <c r="X48" i="10"/>
  <c r="V48" i="10" s="1"/>
  <c r="X47" i="10"/>
  <c r="X46" i="10"/>
  <c r="X45" i="10"/>
  <c r="V45" i="10" s="1"/>
  <c r="X44" i="10"/>
  <c r="X39" i="10"/>
  <c r="X38" i="10"/>
  <c r="X37" i="10"/>
  <c r="X36" i="10"/>
  <c r="U33" i="10"/>
  <c r="T33" i="10"/>
  <c r="S33" i="10"/>
  <c r="R33" i="10"/>
  <c r="Q33" i="10"/>
  <c r="P33" i="10"/>
  <c r="O33" i="10"/>
  <c r="N33" i="10"/>
  <c r="M33" i="10"/>
  <c r="L33" i="10"/>
  <c r="K33" i="10"/>
  <c r="J33" i="10"/>
  <c r="I33" i="10"/>
  <c r="H33" i="10"/>
  <c r="X32" i="10"/>
  <c r="W32" i="10" s="1"/>
  <c r="X31" i="10"/>
  <c r="X30" i="10"/>
  <c r="X29" i="10"/>
  <c r="X27" i="10"/>
  <c r="V27" i="10" s="1"/>
  <c r="X26" i="10"/>
  <c r="V26" i="10" s="1"/>
  <c r="U24" i="10"/>
  <c r="U40" i="10" s="1"/>
  <c r="T24" i="10"/>
  <c r="T40" i="10" s="1"/>
  <c r="S24" i="10"/>
  <c r="R24" i="10"/>
  <c r="R40" i="10" s="1"/>
  <c r="Q24" i="10"/>
  <c r="P24" i="10"/>
  <c r="O24" i="10"/>
  <c r="N24" i="10"/>
  <c r="N40" i="10" s="1"/>
  <c r="M24" i="10"/>
  <c r="L24" i="10"/>
  <c r="K24" i="10"/>
  <c r="J24" i="10"/>
  <c r="I24" i="10"/>
  <c r="I40" i="10" s="1"/>
  <c r="H24" i="10"/>
  <c r="X23" i="10"/>
  <c r="W23" i="10"/>
  <c r="X22" i="10"/>
  <c r="X21" i="10"/>
  <c r="X20" i="10"/>
  <c r="W20" i="10" s="1"/>
  <c r="X19" i="10"/>
  <c r="V19" i="10"/>
  <c r="X18" i="10"/>
  <c r="X17" i="10"/>
  <c r="X16" i="10"/>
  <c r="V16" i="10" s="1"/>
  <c r="X15" i="10"/>
  <c r="V4" i="10"/>
  <c r="U4" i="10"/>
  <c r="T4" i="10"/>
  <c r="S4" i="10"/>
  <c r="R4" i="10"/>
  <c r="Q4" i="10"/>
  <c r="P4" i="10"/>
  <c r="O4" i="10"/>
  <c r="N4" i="10"/>
  <c r="M4" i="10"/>
  <c r="L4" i="10"/>
  <c r="K4" i="10"/>
  <c r="J4" i="10"/>
  <c r="I4" i="10"/>
  <c r="H4" i="10"/>
  <c r="U1" i="10"/>
  <c r="T1" i="10"/>
  <c r="S1" i="10"/>
  <c r="R1" i="10"/>
  <c r="Q1" i="10"/>
  <c r="P1" i="10"/>
  <c r="O1" i="10"/>
  <c r="N1" i="10"/>
  <c r="M1" i="10"/>
  <c r="L1" i="10"/>
  <c r="K1" i="10"/>
  <c r="J1" i="10"/>
  <c r="I1" i="10"/>
  <c r="H1" i="10"/>
  <c r="M139" i="10" l="1"/>
  <c r="M106" i="10"/>
  <c r="M107" i="10" s="1"/>
  <c r="M211" i="10"/>
  <c r="M207" i="10"/>
  <c r="M203" i="10"/>
  <c r="M210" i="10"/>
  <c r="M202" i="10"/>
  <c r="M213" i="10"/>
  <c r="M212" i="10"/>
  <c r="M208" i="10"/>
  <c r="M204" i="10"/>
  <c r="M206" i="10"/>
  <c r="M209" i="10"/>
  <c r="M205" i="10"/>
  <c r="Q8" i="10"/>
  <c r="Q106" i="10"/>
  <c r="Q107" i="10" s="1"/>
  <c r="Q211" i="10"/>
  <c r="Q207" i="10"/>
  <c r="Q203" i="10"/>
  <c r="Q206" i="10"/>
  <c r="Q213" i="10"/>
  <c r="Q209" i="10"/>
  <c r="Q205" i="10"/>
  <c r="Q212" i="10"/>
  <c r="Q208" i="10"/>
  <c r="Q204" i="10"/>
  <c r="Q210" i="10"/>
  <c r="Q202" i="10"/>
  <c r="U8" i="10"/>
  <c r="U106" i="10"/>
  <c r="U211" i="10"/>
  <c r="U207" i="10"/>
  <c r="U203" i="10"/>
  <c r="U210" i="10"/>
  <c r="U202" i="10"/>
  <c r="U213" i="10"/>
  <c r="U205" i="10"/>
  <c r="U209" i="10"/>
  <c r="U212" i="10"/>
  <c r="U208" i="10"/>
  <c r="U204" i="10"/>
  <c r="U206" i="10"/>
  <c r="O98" i="10"/>
  <c r="S98" i="10"/>
  <c r="S100" i="10" s="1"/>
  <c r="U107" i="10"/>
  <c r="O8" i="10"/>
  <c r="O213" i="10"/>
  <c r="O209" i="10"/>
  <c r="O205" i="10"/>
  <c r="O208" i="10"/>
  <c r="O211" i="10"/>
  <c r="O207" i="10"/>
  <c r="O203" i="10"/>
  <c r="O210" i="10"/>
  <c r="O206" i="10"/>
  <c r="O202" i="10"/>
  <c r="O212" i="10"/>
  <c r="O204" i="10"/>
  <c r="O106" i="10"/>
  <c r="O107" i="10" s="1"/>
  <c r="N139" i="10"/>
  <c r="N210" i="10"/>
  <c r="N206" i="10"/>
  <c r="N202" i="10"/>
  <c r="N213" i="10"/>
  <c r="N209" i="10"/>
  <c r="N212" i="10"/>
  <c r="N208" i="10"/>
  <c r="N204" i="10"/>
  <c r="N106" i="10"/>
  <c r="N107" i="10" s="1"/>
  <c r="N211" i="10"/>
  <c r="N207" i="10"/>
  <c r="N203" i="10"/>
  <c r="N205" i="10"/>
  <c r="R8" i="10"/>
  <c r="R210" i="10"/>
  <c r="R206" i="10"/>
  <c r="R202" i="10"/>
  <c r="R205" i="10"/>
  <c r="R212" i="10"/>
  <c r="R208" i="10"/>
  <c r="R204" i="10"/>
  <c r="R106" i="10"/>
  <c r="R107" i="10" s="1"/>
  <c r="R211" i="10"/>
  <c r="R207" i="10"/>
  <c r="R203" i="10"/>
  <c r="R213" i="10"/>
  <c r="R209" i="10"/>
  <c r="S8" i="10"/>
  <c r="S213" i="10"/>
  <c r="S209" i="10"/>
  <c r="S205" i="10"/>
  <c r="S204" i="10"/>
  <c r="S211" i="10"/>
  <c r="S106" i="10"/>
  <c r="S107" i="10" s="1"/>
  <c r="S210" i="10"/>
  <c r="S206" i="10"/>
  <c r="S202" i="10"/>
  <c r="S212" i="10"/>
  <c r="S208" i="10"/>
  <c r="S207" i="10"/>
  <c r="S203" i="10"/>
  <c r="P8" i="10"/>
  <c r="P212" i="10"/>
  <c r="P208" i="10"/>
  <c r="P204" i="10"/>
  <c r="P207" i="10"/>
  <c r="P210" i="10"/>
  <c r="P202" i="10"/>
  <c r="P213" i="10"/>
  <c r="P209" i="10"/>
  <c r="P205" i="10"/>
  <c r="P106" i="10"/>
  <c r="P211" i="10"/>
  <c r="P203" i="10"/>
  <c r="P206" i="10"/>
  <c r="T8" i="10"/>
  <c r="T212" i="10"/>
  <c r="T208" i="10"/>
  <c r="T204" i="10"/>
  <c r="T211" i="10"/>
  <c r="T203" i="10"/>
  <c r="T106" i="10"/>
  <c r="T107" i="10" s="1"/>
  <c r="T206" i="10"/>
  <c r="T213" i="10"/>
  <c r="T209" i="10"/>
  <c r="T205" i="10"/>
  <c r="T207" i="10"/>
  <c r="T210" i="10"/>
  <c r="T202" i="10"/>
  <c r="N98" i="10"/>
  <c r="R98" i="10"/>
  <c r="P107" i="10"/>
  <c r="L139" i="10"/>
  <c r="L212" i="10"/>
  <c r="L209" i="10"/>
  <c r="L206" i="10"/>
  <c r="L203" i="10"/>
  <c r="L213" i="10"/>
  <c r="L210" i="10"/>
  <c r="L207" i="10"/>
  <c r="L204" i="10"/>
  <c r="L211" i="10"/>
  <c r="L208" i="10"/>
  <c r="L205" i="10"/>
  <c r="L202" i="10"/>
  <c r="K139" i="10"/>
  <c r="K209" i="10"/>
  <c r="K203" i="10"/>
  <c r="K211" i="10"/>
  <c r="K212" i="10"/>
  <c r="K213" i="10"/>
  <c r="K210" i="10"/>
  <c r="K204" i="10"/>
  <c r="K205" i="10"/>
  <c r="K206" i="10"/>
  <c r="K207" i="10"/>
  <c r="K202" i="10"/>
  <c r="K208" i="10"/>
  <c r="J139" i="10"/>
  <c r="J213" i="10"/>
  <c r="J212" i="10"/>
  <c r="J211" i="10"/>
  <c r="J210" i="10"/>
  <c r="J209" i="10"/>
  <c r="J208" i="10"/>
  <c r="J207" i="10"/>
  <c r="J206" i="10"/>
  <c r="J205" i="10"/>
  <c r="J204" i="10"/>
  <c r="J203" i="10"/>
  <c r="J202" i="10"/>
  <c r="I139" i="10"/>
  <c r="I208" i="10"/>
  <c r="I202" i="10"/>
  <c r="I213" i="10"/>
  <c r="I207" i="10"/>
  <c r="I212" i="10"/>
  <c r="I206" i="10"/>
  <c r="I211" i="10"/>
  <c r="I205" i="10"/>
  <c r="I210" i="10"/>
  <c r="I204" i="10"/>
  <c r="I209" i="10"/>
  <c r="I203" i="10"/>
  <c r="H211" i="10"/>
  <c r="H205" i="10"/>
  <c r="H213" i="10"/>
  <c r="H204" i="10"/>
  <c r="H212" i="10"/>
  <c r="H206" i="10"/>
  <c r="H202" i="10"/>
  <c r="H208" i="10"/>
  <c r="H210" i="10"/>
  <c r="H207" i="10"/>
  <c r="H209" i="10"/>
  <c r="H203" i="10"/>
  <c r="I98" i="10"/>
  <c r="I100" i="10" s="1"/>
  <c r="M8" i="10"/>
  <c r="J98" i="10"/>
  <c r="J100" i="10" s="1"/>
  <c r="P98" i="10"/>
  <c r="N8" i="10"/>
  <c r="Q98" i="10"/>
  <c r="U104" i="10"/>
  <c r="I70" i="10"/>
  <c r="K70" i="10"/>
  <c r="M70" i="10"/>
  <c r="O70" i="10"/>
  <c r="Q70" i="10"/>
  <c r="S70" i="10"/>
  <c r="U70" i="10"/>
  <c r="V187" i="10"/>
  <c r="O187" i="10"/>
  <c r="K187" i="10"/>
  <c r="J70" i="10"/>
  <c r="L70" i="10"/>
  <c r="M187" i="10"/>
  <c r="K189" i="10"/>
  <c r="K191" i="10" s="1"/>
  <c r="M189" i="10"/>
  <c r="M191" i="10" s="1"/>
  <c r="O189" i="10"/>
  <c r="O191" i="10" s="1"/>
  <c r="Q189" i="10"/>
  <c r="Q191" i="10" s="1"/>
  <c r="S189" i="10"/>
  <c r="S191" i="10" s="1"/>
  <c r="X33" i="10"/>
  <c r="X53" i="10"/>
  <c r="X70" i="10" s="1"/>
  <c r="N70" i="10"/>
  <c r="P70" i="10"/>
  <c r="R70" i="10"/>
  <c r="T70" i="10"/>
  <c r="X62" i="10"/>
  <c r="J187" i="10"/>
  <c r="L187" i="10"/>
  <c r="U187" i="10"/>
  <c r="U98" i="10"/>
  <c r="U100" i="10" s="1"/>
  <c r="O7" i="10"/>
  <c r="O9" i="10" s="1"/>
  <c r="X91" i="10"/>
  <c r="P40" i="10"/>
  <c r="P41" i="10" s="1"/>
  <c r="P71" i="10" s="1"/>
  <c r="R41" i="10"/>
  <c r="O40" i="10"/>
  <c r="O117" i="10" s="1"/>
  <c r="O141" i="10" s="1"/>
  <c r="Q40" i="10"/>
  <c r="S40" i="10"/>
  <c r="S117" i="10" s="1"/>
  <c r="S141" i="10" s="1"/>
  <c r="T41" i="10"/>
  <c r="S7" i="10"/>
  <c r="S9" i="10" s="1"/>
  <c r="K98" i="10"/>
  <c r="M98" i="10"/>
  <c r="M100" i="10" s="1"/>
  <c r="M40" i="10"/>
  <c r="M115" i="10" s="1"/>
  <c r="L40" i="10"/>
  <c r="L41" i="10" s="1"/>
  <c r="K40" i="10"/>
  <c r="J40" i="10"/>
  <c r="J41" i="10" s="1"/>
  <c r="J71" i="10" s="1"/>
  <c r="H40" i="10"/>
  <c r="N41" i="10"/>
  <c r="N71" i="10" s="1"/>
  <c r="K7" i="10"/>
  <c r="I189" i="10"/>
  <c r="I191" i="10" s="1"/>
  <c r="H98" i="10"/>
  <c r="H70" i="10"/>
  <c r="H41" i="10"/>
  <c r="U189" i="10"/>
  <c r="U191" i="10" s="1"/>
  <c r="X24" i="10"/>
  <c r="X69" i="10"/>
  <c r="I7" i="10"/>
  <c r="M7" i="10"/>
  <c r="Q7" i="10"/>
  <c r="Q9" i="10" s="1"/>
  <c r="U7" i="10"/>
  <c r="U9" i="10" s="1"/>
  <c r="H7" i="10"/>
  <c r="J7" i="10"/>
  <c r="L7" i="10"/>
  <c r="N7" i="10"/>
  <c r="V170" i="10"/>
  <c r="Q187" i="10"/>
  <c r="S187" i="10"/>
  <c r="N187" i="10"/>
  <c r="P187" i="10"/>
  <c r="R187" i="10"/>
  <c r="T187" i="10"/>
  <c r="B18" i="11"/>
  <c r="B22" i="11"/>
  <c r="B26" i="11"/>
  <c r="B30" i="11"/>
  <c r="B34" i="11"/>
  <c r="B38" i="11"/>
  <c r="B42" i="11"/>
  <c r="B46" i="11"/>
  <c r="B50" i="11"/>
  <c r="B54" i="11"/>
  <c r="B58" i="11"/>
  <c r="B62" i="11"/>
  <c r="B66" i="11"/>
  <c r="B70" i="11"/>
  <c r="B74" i="11"/>
  <c r="B78" i="11"/>
  <c r="B82" i="11"/>
  <c r="B86" i="11"/>
  <c r="B90" i="11"/>
  <c r="B94" i="11"/>
  <c r="B98" i="11"/>
  <c r="B102" i="11"/>
  <c r="B106" i="11"/>
  <c r="C479" i="11"/>
  <c r="C480" i="11" s="1"/>
  <c r="C481" i="11" s="1"/>
  <c r="C482" i="11" s="1"/>
  <c r="C483" i="11" s="1"/>
  <c r="C484" i="11" s="1"/>
  <c r="C485" i="11" s="1"/>
  <c r="C486" i="11" s="1"/>
  <c r="C487" i="11" s="1"/>
  <c r="C488" i="11" s="1"/>
  <c r="C489" i="11" s="1"/>
  <c r="C490" i="11" s="1"/>
  <c r="C491" i="11" s="1"/>
  <c r="C492" i="11" s="1"/>
  <c r="C493" i="11" s="1"/>
  <c r="C494" i="11" s="1"/>
  <c r="C495" i="11" s="1"/>
  <c r="C496" i="11" s="1"/>
  <c r="C497" i="11" s="1"/>
  <c r="C498" i="11" s="1"/>
  <c r="C499" i="11" s="1"/>
  <c r="C500" i="11" s="1"/>
  <c r="C501" i="11" s="1"/>
  <c r="C502" i="11" s="1"/>
  <c r="C503" i="11" s="1"/>
  <c r="C504" i="11" s="1"/>
  <c r="C505" i="11" s="1"/>
  <c r="C506" i="11" s="1"/>
  <c r="C507" i="11" s="1"/>
  <c r="C508" i="11" s="1"/>
  <c r="C509" i="11" s="1"/>
  <c r="C510" i="11" s="1"/>
  <c r="C511" i="11" s="1"/>
  <c r="C512" i="11" s="1"/>
  <c r="C513" i="11" s="1"/>
  <c r="C514" i="11" s="1"/>
  <c r="C515" i="11" s="1"/>
  <c r="C516" i="11" s="1"/>
  <c r="C517" i="11" s="1"/>
  <c r="C518" i="11" s="1"/>
  <c r="C519" i="11" s="1"/>
  <c r="C520" i="11" s="1"/>
  <c r="C521" i="11" s="1"/>
  <c r="C522" i="11" s="1"/>
  <c r="C523" i="11" s="1"/>
  <c r="C524" i="11" s="1"/>
  <c r="C525" i="11" s="1"/>
  <c r="C526" i="11" s="1"/>
  <c r="C527" i="11" s="1"/>
  <c r="C528" i="11" s="1"/>
  <c r="C529" i="11" s="1"/>
  <c r="C530" i="11" s="1"/>
  <c r="C531" i="11" s="1"/>
  <c r="C532" i="11" s="1"/>
  <c r="C533" i="11" s="1"/>
  <c r="C534" i="11" s="1"/>
  <c r="C535" i="11" s="1"/>
  <c r="C536" i="11" s="1"/>
  <c r="C537" i="11" s="1"/>
  <c r="C538" i="11" s="1"/>
  <c r="C539" i="11" s="1"/>
  <c r="C540" i="11" s="1"/>
  <c r="C541" i="11" s="1"/>
  <c r="C542" i="11" s="1"/>
  <c r="C543" i="11" s="1"/>
  <c r="C544" i="11" s="1"/>
  <c r="C545" i="11" s="1"/>
  <c r="C546" i="11" s="1"/>
  <c r="C547" i="11" s="1"/>
  <c r="C548" i="11" s="1"/>
  <c r="C549" i="11" s="1"/>
  <c r="C550" i="11" s="1"/>
  <c r="C551" i="11" s="1"/>
  <c r="C552" i="11" s="1"/>
  <c r="C553" i="11" s="1"/>
  <c r="C554" i="11" s="1"/>
  <c r="C555" i="11" s="1"/>
  <c r="C556" i="11" s="1"/>
  <c r="C557" i="11" s="1"/>
  <c r="C558" i="11" s="1"/>
  <c r="C559" i="11" s="1"/>
  <c r="C560" i="11" s="1"/>
  <c r="C561" i="11" s="1"/>
  <c r="C562" i="11" s="1"/>
  <c r="C563" i="11" s="1"/>
  <c r="C564" i="11" s="1"/>
  <c r="C565" i="11" s="1"/>
  <c r="C566" i="11" s="1"/>
  <c r="C567" i="11" s="1"/>
  <c r="C568" i="11" s="1"/>
  <c r="C569" i="11" s="1"/>
  <c r="C570" i="11" s="1"/>
  <c r="C571" i="11" s="1"/>
  <c r="C572" i="11" s="1"/>
  <c r="C573" i="11" s="1"/>
  <c r="C574" i="11" s="1"/>
  <c r="C575" i="11" s="1"/>
  <c r="C576" i="11" s="1"/>
  <c r="C577" i="11" s="1"/>
  <c r="C578" i="11" s="1"/>
  <c r="C579" i="11" s="1"/>
  <c r="C580" i="11" s="1"/>
  <c r="C581" i="11" s="1"/>
  <c r="C582" i="11" s="1"/>
  <c r="C583" i="11" s="1"/>
  <c r="C584" i="11" s="1"/>
  <c r="C585" i="11" s="1"/>
  <c r="C586" i="11" s="1"/>
  <c r="C587" i="11" s="1"/>
  <c r="C588" i="11" s="1"/>
  <c r="C589" i="11" s="1"/>
  <c r="C590" i="11" s="1"/>
  <c r="C591" i="11" s="1"/>
  <c r="C592" i="11" s="1"/>
  <c r="C593" i="11" s="1"/>
  <c r="C594" i="11" s="1"/>
  <c r="C595" i="11" s="1"/>
  <c r="C596" i="11" s="1"/>
  <c r="C597" i="11" s="1"/>
  <c r="C598" i="11" s="1"/>
  <c r="C599" i="11" s="1"/>
  <c r="C600" i="11" s="1"/>
  <c r="C601" i="11" s="1"/>
  <c r="C602" i="11" s="1"/>
  <c r="C603" i="11" s="1"/>
  <c r="C604" i="11" s="1"/>
  <c r="C605" i="11" s="1"/>
  <c r="C606" i="11" s="1"/>
  <c r="C607" i="11" s="1"/>
  <c r="C608" i="11" s="1"/>
  <c r="C609" i="11" s="1"/>
  <c r="C610" i="11" s="1"/>
  <c r="C611" i="11" s="1"/>
  <c r="C612" i="11" s="1"/>
  <c r="C613" i="11" s="1"/>
  <c r="C614" i="11" s="1"/>
  <c r="C615" i="11" s="1"/>
  <c r="C616" i="11" s="1"/>
  <c r="C617" i="11" s="1"/>
  <c r="C618" i="11" s="1"/>
  <c r="C619" i="11" s="1"/>
  <c r="C620" i="11" s="1"/>
  <c r="C621" i="11" s="1"/>
  <c r="C622" i="11" s="1"/>
  <c r="C623" i="11" s="1"/>
  <c r="C624" i="11" s="1"/>
  <c r="C625" i="11" s="1"/>
  <c r="C626" i="11" s="1"/>
  <c r="C627" i="11" s="1"/>
  <c r="C628" i="11" s="1"/>
  <c r="C629" i="11" s="1"/>
  <c r="C630" i="11" s="1"/>
  <c r="C631" i="11" s="1"/>
  <c r="C632" i="11" s="1"/>
  <c r="C633" i="11" s="1"/>
  <c r="C634" i="11" s="1"/>
  <c r="C635" i="11" s="1"/>
  <c r="C636" i="11" s="1"/>
  <c r="C637" i="11" s="1"/>
  <c r="C638" i="11" s="1"/>
  <c r="C639" i="11" s="1"/>
  <c r="C640" i="11" s="1"/>
  <c r="C641" i="11" s="1"/>
  <c r="C642" i="11" s="1"/>
  <c r="C643" i="11" s="1"/>
  <c r="C644" i="11" s="1"/>
  <c r="C645" i="11" s="1"/>
  <c r="C646" i="11" s="1"/>
  <c r="C647" i="11" s="1"/>
  <c r="C648" i="11" s="1"/>
  <c r="C649" i="11" s="1"/>
  <c r="C650" i="11" s="1"/>
  <c r="C651" i="11" s="1"/>
  <c r="C652" i="11" s="1"/>
  <c r="C653" i="11" s="1"/>
  <c r="C654" i="11" s="1"/>
  <c r="C655" i="11" s="1"/>
  <c r="C656" i="11" s="1"/>
  <c r="C657" i="11" s="1"/>
  <c r="C658" i="11" s="1"/>
  <c r="C659" i="11" s="1"/>
  <c r="C660" i="11" s="1"/>
  <c r="C661" i="11" s="1"/>
  <c r="C662" i="11" s="1"/>
  <c r="C663" i="11" s="1"/>
  <c r="C664" i="11" s="1"/>
  <c r="C665" i="11" s="1"/>
  <c r="C666" i="11" s="1"/>
  <c r="C667" i="11" s="1"/>
  <c r="C668" i="11" s="1"/>
  <c r="C669" i="11" s="1"/>
  <c r="C670" i="11" s="1"/>
  <c r="C671" i="11" s="1"/>
  <c r="C672" i="11" s="1"/>
  <c r="C673" i="11" s="1"/>
  <c r="C674" i="11" s="1"/>
  <c r="C675" i="11" s="1"/>
  <c r="C676" i="11" s="1"/>
  <c r="C677" i="11" s="1"/>
  <c r="C678" i="11" s="1"/>
  <c r="C679" i="11" s="1"/>
  <c r="C680" i="11" s="1"/>
  <c r="C681" i="11" s="1"/>
  <c r="C682" i="11" s="1"/>
  <c r="C683" i="11" s="1"/>
  <c r="C684" i="11" s="1"/>
  <c r="C685" i="11" s="1"/>
  <c r="C686" i="11" s="1"/>
  <c r="C687" i="11" s="1"/>
  <c r="C688" i="11" s="1"/>
  <c r="C689" i="11" s="1"/>
  <c r="C690" i="11" s="1"/>
  <c r="C691" i="11" s="1"/>
  <c r="C692" i="11" s="1"/>
  <c r="C693" i="11" s="1"/>
  <c r="C694" i="11" s="1"/>
  <c r="C695" i="11" s="1"/>
  <c r="C696" i="11" s="1"/>
  <c r="C697" i="11" s="1"/>
  <c r="C698" i="11" s="1"/>
  <c r="C699" i="11" s="1"/>
  <c r="C700" i="11" s="1"/>
  <c r="C701" i="11" s="1"/>
  <c r="C702" i="11" s="1"/>
  <c r="C703" i="11" s="1"/>
  <c r="C704" i="11" s="1"/>
  <c r="C705" i="11" s="1"/>
  <c r="C706" i="11" s="1"/>
  <c r="B706" i="11" s="1"/>
  <c r="B20" i="11"/>
  <c r="B24" i="11"/>
  <c r="B28" i="11"/>
  <c r="B32" i="11"/>
  <c r="B36" i="11"/>
  <c r="B40" i="11"/>
  <c r="B44" i="11"/>
  <c r="B48" i="11"/>
  <c r="B52" i="11"/>
  <c r="B56" i="11"/>
  <c r="B60" i="11"/>
  <c r="B64" i="11"/>
  <c r="B68" i="11"/>
  <c r="B72" i="11"/>
  <c r="B76" i="11"/>
  <c r="B80" i="11"/>
  <c r="B84" i="11"/>
  <c r="B88" i="11"/>
  <c r="B92" i="11"/>
  <c r="B96" i="11"/>
  <c r="B100" i="11"/>
  <c r="B104" i="11"/>
  <c r="B108" i="11"/>
  <c r="C2319" i="11"/>
  <c r="C2320" i="11" s="1"/>
  <c r="C939" i="11"/>
  <c r="B938" i="11"/>
  <c r="C1629" i="11"/>
  <c r="B1628" i="11"/>
  <c r="C2089" i="11"/>
  <c r="B2088" i="11"/>
  <c r="B110" i="11"/>
  <c r="B112" i="11"/>
  <c r="B114" i="11"/>
  <c r="B116" i="11"/>
  <c r="B118" i="11"/>
  <c r="B120" i="11"/>
  <c r="B122" i="11"/>
  <c r="B124" i="11"/>
  <c r="B126" i="11"/>
  <c r="B128" i="11"/>
  <c r="B130" i="11"/>
  <c r="B132" i="11"/>
  <c r="B134" i="11"/>
  <c r="B136" i="11"/>
  <c r="B138" i="11"/>
  <c r="B140" i="11"/>
  <c r="B142" i="11"/>
  <c r="B144" i="11"/>
  <c r="B146" i="11"/>
  <c r="B148" i="11"/>
  <c r="B150" i="11"/>
  <c r="B152" i="11"/>
  <c r="B154" i="11"/>
  <c r="B156" i="11"/>
  <c r="B158" i="11"/>
  <c r="B160" i="11"/>
  <c r="B162" i="11"/>
  <c r="B164" i="11"/>
  <c r="B166" i="11"/>
  <c r="B168" i="11"/>
  <c r="B170" i="11"/>
  <c r="B172" i="11"/>
  <c r="B174" i="11"/>
  <c r="B176" i="11"/>
  <c r="B178" i="11"/>
  <c r="B180" i="11"/>
  <c r="B182" i="11"/>
  <c r="B184" i="11"/>
  <c r="B186" i="11"/>
  <c r="B188" i="11"/>
  <c r="B190" i="11"/>
  <c r="B192" i="11"/>
  <c r="B194" i="11"/>
  <c r="B196" i="11"/>
  <c r="B198" i="11"/>
  <c r="B200" i="11"/>
  <c r="B202" i="11"/>
  <c r="B204" i="11"/>
  <c r="B206" i="11"/>
  <c r="B208" i="11"/>
  <c r="B210" i="11"/>
  <c r="B212" i="11"/>
  <c r="B214" i="11"/>
  <c r="B216" i="11"/>
  <c r="B218" i="11"/>
  <c r="B220" i="11"/>
  <c r="B222" i="11"/>
  <c r="B224" i="11"/>
  <c r="B226" i="11"/>
  <c r="B228" i="11"/>
  <c r="B230" i="11"/>
  <c r="B232" i="11"/>
  <c r="B234" i="11"/>
  <c r="B236" i="11"/>
  <c r="B238" i="11"/>
  <c r="B240" i="11"/>
  <c r="B242" i="11"/>
  <c r="B244" i="11"/>
  <c r="B248" i="11"/>
  <c r="B250" i="11"/>
  <c r="B252" i="11"/>
  <c r="B254" i="11"/>
  <c r="B256" i="11"/>
  <c r="B258" i="11"/>
  <c r="B260" i="11"/>
  <c r="B262" i="11"/>
  <c r="B264" i="11"/>
  <c r="B266" i="11"/>
  <c r="B268" i="11"/>
  <c r="B270" i="11"/>
  <c r="B272" i="11"/>
  <c r="B274" i="11"/>
  <c r="B276" i="11"/>
  <c r="B278" i="11"/>
  <c r="B280" i="11"/>
  <c r="B282" i="11"/>
  <c r="B284" i="11"/>
  <c r="B286" i="11"/>
  <c r="B288" i="11"/>
  <c r="B290" i="11"/>
  <c r="B292" i="11"/>
  <c r="B294" i="11"/>
  <c r="B296" i="11"/>
  <c r="B298" i="11"/>
  <c r="B300" i="11"/>
  <c r="B302" i="11"/>
  <c r="B304" i="11"/>
  <c r="B306" i="11"/>
  <c r="B308" i="11"/>
  <c r="B310" i="11"/>
  <c r="B312" i="11"/>
  <c r="B314" i="11"/>
  <c r="B316" i="11"/>
  <c r="B318" i="11"/>
  <c r="B320" i="11"/>
  <c r="B322" i="11"/>
  <c r="B324" i="11"/>
  <c r="B326" i="11"/>
  <c r="B328" i="11"/>
  <c r="B330" i="11"/>
  <c r="B332" i="11"/>
  <c r="B334" i="11"/>
  <c r="B336" i="11"/>
  <c r="B338" i="11"/>
  <c r="B340" i="11"/>
  <c r="B342" i="11"/>
  <c r="B344" i="11"/>
  <c r="B346" i="11"/>
  <c r="B348" i="11"/>
  <c r="B350" i="11"/>
  <c r="B352" i="11"/>
  <c r="B354" i="11"/>
  <c r="B356" i="11"/>
  <c r="B358" i="11"/>
  <c r="B360" i="11"/>
  <c r="B362" i="11"/>
  <c r="B364" i="11"/>
  <c r="B366" i="11"/>
  <c r="B368" i="11"/>
  <c r="B370" i="11"/>
  <c r="B372" i="11"/>
  <c r="B374" i="11"/>
  <c r="B376" i="11"/>
  <c r="B378" i="11"/>
  <c r="B380" i="11"/>
  <c r="B382" i="11"/>
  <c r="B384" i="11"/>
  <c r="B386" i="11"/>
  <c r="B388" i="11"/>
  <c r="B390" i="11"/>
  <c r="B392" i="11"/>
  <c r="B394" i="11"/>
  <c r="B396" i="11"/>
  <c r="B398" i="11"/>
  <c r="B400" i="11"/>
  <c r="B402" i="11"/>
  <c r="B404" i="11"/>
  <c r="B406" i="11"/>
  <c r="B408" i="11"/>
  <c r="B410" i="11"/>
  <c r="B412" i="11"/>
  <c r="B414" i="11"/>
  <c r="B416" i="11"/>
  <c r="B418" i="11"/>
  <c r="B420" i="11"/>
  <c r="B422" i="11"/>
  <c r="B424" i="11"/>
  <c r="B426" i="11"/>
  <c r="B428" i="11"/>
  <c r="B430" i="11"/>
  <c r="B432" i="11"/>
  <c r="B434" i="11"/>
  <c r="B436" i="11"/>
  <c r="B438" i="11"/>
  <c r="B440" i="11"/>
  <c r="B442" i="11"/>
  <c r="B444" i="11"/>
  <c r="B446" i="11"/>
  <c r="B448" i="11"/>
  <c r="B450" i="11"/>
  <c r="B452" i="11"/>
  <c r="B454" i="11"/>
  <c r="B456" i="11"/>
  <c r="B458" i="11"/>
  <c r="B460" i="11"/>
  <c r="B462" i="11"/>
  <c r="B464" i="11"/>
  <c r="B466" i="11"/>
  <c r="B468" i="11"/>
  <c r="B470" i="11"/>
  <c r="B472" i="11"/>
  <c r="B474" i="11"/>
  <c r="B489" i="11"/>
  <c r="B493" i="11"/>
  <c r="B497" i="11"/>
  <c r="B501" i="11"/>
  <c r="B513" i="11"/>
  <c r="B517" i="11"/>
  <c r="B521" i="11"/>
  <c r="B525" i="11"/>
  <c r="B537" i="11"/>
  <c r="B541" i="11"/>
  <c r="B545" i="11"/>
  <c r="B549" i="11"/>
  <c r="B561" i="11"/>
  <c r="B565" i="11"/>
  <c r="B569" i="11"/>
  <c r="B573" i="11"/>
  <c r="B585" i="11"/>
  <c r="B593" i="11"/>
  <c r="B597" i="11"/>
  <c r="B617" i="11"/>
  <c r="B621" i="11"/>
  <c r="B641" i="11"/>
  <c r="B645" i="11"/>
  <c r="B665" i="11"/>
  <c r="B669" i="11"/>
  <c r="B689" i="11"/>
  <c r="B693" i="11"/>
  <c r="B709" i="11"/>
  <c r="B711" i="11"/>
  <c r="B713" i="11"/>
  <c r="B715" i="11"/>
  <c r="B717" i="11"/>
  <c r="B719" i="11"/>
  <c r="B721" i="11"/>
  <c r="B723" i="11"/>
  <c r="B725" i="11"/>
  <c r="B727" i="11"/>
  <c r="C730" i="11"/>
  <c r="B729" i="11"/>
  <c r="C1169" i="11"/>
  <c r="B1168" i="11"/>
  <c r="C1859" i="11"/>
  <c r="B1858" i="11"/>
  <c r="C2549" i="11"/>
  <c r="B2548" i="11"/>
  <c r="B19" i="11"/>
  <c r="B21" i="11"/>
  <c r="B23" i="11"/>
  <c r="B25" i="11"/>
  <c r="B27" i="11"/>
  <c r="B29" i="11"/>
  <c r="B31" i="11"/>
  <c r="B33"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5" i="11"/>
  <c r="B97" i="11"/>
  <c r="B99" i="11"/>
  <c r="B101" i="11"/>
  <c r="B103" i="11"/>
  <c r="B105" i="11"/>
  <c r="B107" i="11"/>
  <c r="B109" i="11"/>
  <c r="B111" i="11"/>
  <c r="B113" i="11"/>
  <c r="B115" i="11"/>
  <c r="B117" i="11"/>
  <c r="B119" i="11"/>
  <c r="B121" i="11"/>
  <c r="B123" i="11"/>
  <c r="B125" i="11"/>
  <c r="B127" i="11"/>
  <c r="B129" i="11"/>
  <c r="B131" i="11"/>
  <c r="B133" i="11"/>
  <c r="B135" i="11"/>
  <c r="B137" i="11"/>
  <c r="B139" i="11"/>
  <c r="B141" i="11"/>
  <c r="B143" i="11"/>
  <c r="B145" i="11"/>
  <c r="B147" i="11"/>
  <c r="B149" i="11"/>
  <c r="B151" i="11"/>
  <c r="B153" i="11"/>
  <c r="B155" i="11"/>
  <c r="B157" i="11"/>
  <c r="B159" i="11"/>
  <c r="B161" i="11"/>
  <c r="B163" i="11"/>
  <c r="B165" i="11"/>
  <c r="B167" i="11"/>
  <c r="B169" i="11"/>
  <c r="B171" i="11"/>
  <c r="B173" i="11"/>
  <c r="B175" i="11"/>
  <c r="B177" i="11"/>
  <c r="B179" i="11"/>
  <c r="B181" i="11"/>
  <c r="B183" i="11"/>
  <c r="B185" i="11"/>
  <c r="B187" i="11"/>
  <c r="B189" i="11"/>
  <c r="B191" i="11"/>
  <c r="B193" i="11"/>
  <c r="B195" i="11"/>
  <c r="B197" i="11"/>
  <c r="B199" i="11"/>
  <c r="B201" i="11"/>
  <c r="B203" i="11"/>
  <c r="B205" i="11"/>
  <c r="B207" i="11"/>
  <c r="B209" i="11"/>
  <c r="B211" i="11"/>
  <c r="B213" i="11"/>
  <c r="B215" i="11"/>
  <c r="B217" i="11"/>
  <c r="B219" i="11"/>
  <c r="B221" i="11"/>
  <c r="B223" i="11"/>
  <c r="B225" i="11"/>
  <c r="B227" i="11"/>
  <c r="B229" i="11"/>
  <c r="B231" i="11"/>
  <c r="B233" i="11"/>
  <c r="B235" i="11"/>
  <c r="B237" i="11"/>
  <c r="B239" i="11"/>
  <c r="B241" i="11"/>
  <c r="B243" i="11"/>
  <c r="B245" i="11"/>
  <c r="B249" i="11"/>
  <c r="B251" i="11"/>
  <c r="B253" i="11"/>
  <c r="B255" i="11"/>
  <c r="B257" i="11"/>
  <c r="B259" i="11"/>
  <c r="B261" i="11"/>
  <c r="B263" i="11"/>
  <c r="B265" i="11"/>
  <c r="B267" i="11"/>
  <c r="B269" i="11"/>
  <c r="B271" i="11"/>
  <c r="B273" i="11"/>
  <c r="B275" i="11"/>
  <c r="B277" i="11"/>
  <c r="B279" i="11"/>
  <c r="B281" i="11"/>
  <c r="B283" i="11"/>
  <c r="B285" i="11"/>
  <c r="B287" i="11"/>
  <c r="B289" i="11"/>
  <c r="B291" i="11"/>
  <c r="B293" i="11"/>
  <c r="B295" i="11"/>
  <c r="B297" i="11"/>
  <c r="B299" i="11"/>
  <c r="B301" i="11"/>
  <c r="B303" i="11"/>
  <c r="B305" i="11"/>
  <c r="B307" i="11"/>
  <c r="B309" i="11"/>
  <c r="B311" i="11"/>
  <c r="B313" i="11"/>
  <c r="B315" i="11"/>
  <c r="B317" i="11"/>
  <c r="B319" i="11"/>
  <c r="B321" i="11"/>
  <c r="B323" i="11"/>
  <c r="B325" i="11"/>
  <c r="B327" i="11"/>
  <c r="B329" i="11"/>
  <c r="B331" i="11"/>
  <c r="B333" i="11"/>
  <c r="B335" i="11"/>
  <c r="B337" i="11"/>
  <c r="B339" i="11"/>
  <c r="B341" i="11"/>
  <c r="B343" i="11"/>
  <c r="B345" i="11"/>
  <c r="B347" i="11"/>
  <c r="B349" i="11"/>
  <c r="B351" i="11"/>
  <c r="B353" i="11"/>
  <c r="B355" i="11"/>
  <c r="B357" i="11"/>
  <c r="B359" i="11"/>
  <c r="B361" i="11"/>
  <c r="B363" i="11"/>
  <c r="B365" i="11"/>
  <c r="B367" i="11"/>
  <c r="B369" i="11"/>
  <c r="B371" i="11"/>
  <c r="B373" i="11"/>
  <c r="B375" i="11"/>
  <c r="B377" i="11"/>
  <c r="B379" i="11"/>
  <c r="B381" i="11"/>
  <c r="B383" i="11"/>
  <c r="B385" i="11"/>
  <c r="B387" i="11"/>
  <c r="B389" i="11"/>
  <c r="B391" i="11"/>
  <c r="B393" i="11"/>
  <c r="B395" i="11"/>
  <c r="B397" i="11"/>
  <c r="B399" i="11"/>
  <c r="B401" i="11"/>
  <c r="B403" i="11"/>
  <c r="B405" i="11"/>
  <c r="B407" i="11"/>
  <c r="B409" i="11"/>
  <c r="B411" i="11"/>
  <c r="B413" i="11"/>
  <c r="B415" i="11"/>
  <c r="B417" i="11"/>
  <c r="B419" i="11"/>
  <c r="B421" i="11"/>
  <c r="B423" i="11"/>
  <c r="B425" i="11"/>
  <c r="B427" i="11"/>
  <c r="B429" i="11"/>
  <c r="B431" i="11"/>
  <c r="B433" i="11"/>
  <c r="B435" i="11"/>
  <c r="B437" i="11"/>
  <c r="B439" i="11"/>
  <c r="B441" i="11"/>
  <c r="B443" i="11"/>
  <c r="B445" i="11"/>
  <c r="B447" i="11"/>
  <c r="B449" i="11"/>
  <c r="B451" i="11"/>
  <c r="B453" i="11"/>
  <c r="B455" i="11"/>
  <c r="B457" i="11"/>
  <c r="B459" i="11"/>
  <c r="B461" i="11"/>
  <c r="B463" i="11"/>
  <c r="B465" i="11"/>
  <c r="B467" i="11"/>
  <c r="B469" i="11"/>
  <c r="B471" i="11"/>
  <c r="B473" i="11"/>
  <c r="B475" i="11"/>
  <c r="C1399" i="11"/>
  <c r="B480" i="11"/>
  <c r="B482" i="11"/>
  <c r="B488" i="11"/>
  <c r="B490" i="11"/>
  <c r="B492" i="11"/>
  <c r="B494" i="11"/>
  <c r="B500" i="11"/>
  <c r="B502" i="11"/>
  <c r="B504" i="11"/>
  <c r="B506" i="11"/>
  <c r="B512" i="11"/>
  <c r="B514" i="11"/>
  <c r="B516" i="11"/>
  <c r="B518" i="11"/>
  <c r="B524" i="11"/>
  <c r="B526" i="11"/>
  <c r="B528" i="11"/>
  <c r="B530" i="11"/>
  <c r="B536" i="11"/>
  <c r="B538" i="11"/>
  <c r="B540" i="11"/>
  <c r="B542" i="11"/>
  <c r="B548" i="11"/>
  <c r="B550" i="11"/>
  <c r="B552" i="11"/>
  <c r="B554" i="11"/>
  <c r="B560" i="11"/>
  <c r="B562" i="11"/>
  <c r="B564" i="11"/>
  <c r="B566" i="11"/>
  <c r="B572" i="11"/>
  <c r="B574" i="11"/>
  <c r="B576" i="11"/>
  <c r="B578" i="11"/>
  <c r="B584" i="11"/>
  <c r="B586" i="11"/>
  <c r="B588" i="11"/>
  <c r="B590" i="11"/>
  <c r="B596" i="11"/>
  <c r="B598" i="11"/>
  <c r="B600" i="11"/>
  <c r="B602" i="11"/>
  <c r="B608" i="11"/>
  <c r="B610" i="11"/>
  <c r="B612" i="11"/>
  <c r="B614" i="11"/>
  <c r="B620" i="11"/>
  <c r="B622" i="11"/>
  <c r="B624" i="11"/>
  <c r="B626" i="11"/>
  <c r="B632" i="11"/>
  <c r="B634" i="11"/>
  <c r="B636" i="11"/>
  <c r="B638" i="11"/>
  <c r="B644" i="11"/>
  <c r="B646" i="11"/>
  <c r="B648" i="11"/>
  <c r="B650" i="11"/>
  <c r="B656" i="11"/>
  <c r="B658" i="11"/>
  <c r="B660" i="11"/>
  <c r="B662" i="11"/>
  <c r="B668" i="11"/>
  <c r="B670" i="11"/>
  <c r="B672" i="11"/>
  <c r="B674" i="11"/>
  <c r="B680" i="11"/>
  <c r="B682" i="11"/>
  <c r="B684" i="11"/>
  <c r="B686" i="11"/>
  <c r="B692" i="11"/>
  <c r="B694" i="11"/>
  <c r="B696" i="11"/>
  <c r="B698" i="11"/>
  <c r="B704" i="11"/>
  <c r="B708" i="11"/>
  <c r="B710" i="11"/>
  <c r="B712" i="11"/>
  <c r="B714" i="11"/>
  <c r="B716" i="11"/>
  <c r="B718" i="11"/>
  <c r="B720" i="11"/>
  <c r="B722" i="11"/>
  <c r="B724" i="11"/>
  <c r="B726" i="11"/>
  <c r="B728" i="11"/>
  <c r="T7" i="10"/>
  <c r="T9" i="10" s="1"/>
  <c r="R7" i="10"/>
  <c r="X97" i="10"/>
  <c r="W29" i="10" s="1"/>
  <c r="X90" i="10"/>
  <c r="P7" i="10"/>
  <c r="P9" i="10" s="1"/>
  <c r="V161" i="10"/>
  <c r="H201" i="10"/>
  <c r="H169" i="10" s="1"/>
  <c r="H121" i="10"/>
  <c r="L201" i="10"/>
  <c r="L169" i="10" s="1"/>
  <c r="L121" i="10"/>
  <c r="P201" i="10"/>
  <c r="P169" i="10" s="1"/>
  <c r="P121" i="10"/>
  <c r="R201" i="10"/>
  <c r="R169" i="10" s="1"/>
  <c r="R121" i="10"/>
  <c r="I201" i="10"/>
  <c r="I169" i="10" s="1"/>
  <c r="I121" i="10"/>
  <c r="K201" i="10"/>
  <c r="K169" i="10" s="1"/>
  <c r="K121" i="10"/>
  <c r="M201" i="10"/>
  <c r="M169" i="10" s="1"/>
  <c r="M121" i="10"/>
  <c r="O201" i="10"/>
  <c r="O169" i="10" s="1"/>
  <c r="O121" i="10"/>
  <c r="Q201" i="10"/>
  <c r="Q169" i="10" s="1"/>
  <c r="Q121" i="10"/>
  <c r="S201" i="10"/>
  <c r="S169" i="10" s="1"/>
  <c r="S121" i="10"/>
  <c r="U201" i="10"/>
  <c r="U169" i="10" s="1"/>
  <c r="U121" i="10"/>
  <c r="H117" i="10"/>
  <c r="H141" i="10" s="1"/>
  <c r="H164" i="10" s="1"/>
  <c r="H115" i="10"/>
  <c r="H113" i="10"/>
  <c r="J117" i="10"/>
  <c r="J141" i="10" s="1"/>
  <c r="L115" i="10"/>
  <c r="N117" i="10"/>
  <c r="N141" i="10" s="1"/>
  <c r="N115" i="10"/>
  <c r="N113" i="10"/>
  <c r="R117" i="10"/>
  <c r="R141" i="10" s="1"/>
  <c r="R115" i="10"/>
  <c r="R113" i="10"/>
  <c r="T117" i="10"/>
  <c r="T141" i="10" s="1"/>
  <c r="T115" i="10"/>
  <c r="T113" i="10"/>
  <c r="V15" i="10"/>
  <c r="H189" i="10"/>
  <c r="H191" i="10" s="1"/>
  <c r="J189" i="10"/>
  <c r="J191" i="10" s="1"/>
  <c r="L189" i="10"/>
  <c r="L191" i="10" s="1"/>
  <c r="N189" i="10"/>
  <c r="N191" i="10" s="1"/>
  <c r="P189" i="10"/>
  <c r="P191" i="10" s="1"/>
  <c r="R189" i="10"/>
  <c r="R191" i="10" s="1"/>
  <c r="T189" i="10"/>
  <c r="T191" i="10" s="1"/>
  <c r="I41" i="10"/>
  <c r="I71" i="10" s="1"/>
  <c r="K41" i="10"/>
  <c r="M41" i="10"/>
  <c r="M71" i="10" s="1"/>
  <c r="Q41" i="10"/>
  <c r="Q71" i="10" s="1"/>
  <c r="U41" i="10"/>
  <c r="U71" i="10" s="1"/>
  <c r="V44" i="10"/>
  <c r="X96" i="10"/>
  <c r="N100" i="10"/>
  <c r="R100" i="10"/>
  <c r="X102" i="10"/>
  <c r="J201" i="10"/>
  <c r="J169" i="10" s="1"/>
  <c r="J121" i="10"/>
  <c r="N201" i="10"/>
  <c r="N169" i="10" s="1"/>
  <c r="N121" i="10"/>
  <c r="T201" i="10"/>
  <c r="T169" i="10" s="1"/>
  <c r="T121" i="10"/>
  <c r="I117" i="10"/>
  <c r="I141" i="10" s="1"/>
  <c r="I115" i="10"/>
  <c r="I113" i="10"/>
  <c r="K117" i="10"/>
  <c r="K141" i="10" s="1"/>
  <c r="K115" i="10"/>
  <c r="K113" i="10"/>
  <c r="M117" i="10"/>
  <c r="M141" i="10" s="1"/>
  <c r="M113" i="10"/>
  <c r="Q117" i="10"/>
  <c r="Q141" i="10" s="1"/>
  <c r="Q115" i="10"/>
  <c r="Q113" i="10"/>
  <c r="U117" i="10"/>
  <c r="U141" i="10" s="1"/>
  <c r="U115" i="10"/>
  <c r="U113" i="10"/>
  <c r="K100" i="10"/>
  <c r="O100" i="10"/>
  <c r="Q100" i="10"/>
  <c r="X105" i="10"/>
  <c r="W105" i="10" s="1"/>
  <c r="V105" i="10" s="1"/>
  <c r="B685" i="11" l="1"/>
  <c r="B661" i="11"/>
  <c r="B637" i="11"/>
  <c r="B613" i="11"/>
  <c r="B589" i="11"/>
  <c r="B705" i="11"/>
  <c r="B681" i="11"/>
  <c r="B657" i="11"/>
  <c r="B633" i="11"/>
  <c r="B609" i="11"/>
  <c r="L71" i="10"/>
  <c r="P115" i="10"/>
  <c r="R9" i="10"/>
  <c r="L8" i="10"/>
  <c r="K8" i="10"/>
  <c r="V8" i="10"/>
  <c r="W90" i="10" s="1"/>
  <c r="R10" i="10"/>
  <c r="R174" i="10" s="1"/>
  <c r="U10" i="10"/>
  <c r="U174" i="10" s="1"/>
  <c r="P10" i="10"/>
  <c r="P174" i="10" s="1"/>
  <c r="Q10" i="10"/>
  <c r="Q174" i="10" s="1"/>
  <c r="O10" i="10"/>
  <c r="O174" i="10" s="1"/>
  <c r="T10" i="10"/>
  <c r="T174" i="10" s="1"/>
  <c r="S10" i="10"/>
  <c r="S174" i="10" s="1"/>
  <c r="L9" i="10"/>
  <c r="J8" i="10"/>
  <c r="J92" i="10" s="1"/>
  <c r="J94" i="10" s="1"/>
  <c r="K71" i="10"/>
  <c r="B702" i="11"/>
  <c r="B690" i="11"/>
  <c r="B678" i="11"/>
  <c r="B666" i="11"/>
  <c r="B654" i="11"/>
  <c r="B642" i="11"/>
  <c r="B630" i="11"/>
  <c r="B618" i="11"/>
  <c r="B606" i="11"/>
  <c r="B594" i="11"/>
  <c r="B582" i="11"/>
  <c r="B570" i="11"/>
  <c r="B558" i="11"/>
  <c r="B546" i="11"/>
  <c r="B534" i="11"/>
  <c r="B522" i="11"/>
  <c r="B510" i="11"/>
  <c r="B498" i="11"/>
  <c r="B486" i="11"/>
  <c r="B701" i="11"/>
  <c r="B677" i="11"/>
  <c r="B653" i="11"/>
  <c r="B629" i="11"/>
  <c r="B605" i="11"/>
  <c r="B581" i="11"/>
  <c r="B557" i="11"/>
  <c r="B533" i="11"/>
  <c r="B509" i="11"/>
  <c r="B485" i="11"/>
  <c r="B700" i="11"/>
  <c r="B688" i="11"/>
  <c r="B676" i="11"/>
  <c r="B664" i="11"/>
  <c r="B652" i="11"/>
  <c r="B640" i="11"/>
  <c r="B628" i="11"/>
  <c r="B616" i="11"/>
  <c r="B604" i="11"/>
  <c r="B592" i="11"/>
  <c r="B580" i="11"/>
  <c r="B568" i="11"/>
  <c r="B556" i="11"/>
  <c r="B544" i="11"/>
  <c r="B532" i="11"/>
  <c r="B520" i="11"/>
  <c r="B508" i="11"/>
  <c r="B496" i="11"/>
  <c r="B484" i="11"/>
  <c r="B697" i="11"/>
  <c r="B673" i="11"/>
  <c r="B649" i="11"/>
  <c r="B625" i="11"/>
  <c r="B601" i="11"/>
  <c r="B577" i="11"/>
  <c r="B553" i="11"/>
  <c r="B529" i="11"/>
  <c r="B505" i="11"/>
  <c r="B481" i="11"/>
  <c r="M9" i="10"/>
  <c r="N9" i="10"/>
  <c r="K9" i="10"/>
  <c r="R71" i="10"/>
  <c r="W96" i="10"/>
  <c r="W97" i="10" s="1"/>
  <c r="S115" i="10"/>
  <c r="O115" i="10"/>
  <c r="T122" i="10"/>
  <c r="T134" i="10" s="1"/>
  <c r="S41" i="10"/>
  <c r="S71" i="10" s="1"/>
  <c r="O41" i="10"/>
  <c r="O71" i="10" s="1"/>
  <c r="X40" i="10"/>
  <c r="J113" i="10"/>
  <c r="J122" i="10" s="1"/>
  <c r="J123" i="10" s="1"/>
  <c r="T71" i="10"/>
  <c r="H71" i="10"/>
  <c r="W102" i="10"/>
  <c r="S113" i="10"/>
  <c r="S122" i="10" s="1"/>
  <c r="O113" i="10"/>
  <c r="N122" i="10"/>
  <c r="N134" i="10" s="1"/>
  <c r="P113" i="10"/>
  <c r="P117" i="10"/>
  <c r="P141" i="10" s="1"/>
  <c r="L113" i="10"/>
  <c r="L122" i="10" s="1"/>
  <c r="L117" i="10"/>
  <c r="L141" i="10" s="1"/>
  <c r="N143" i="10" s="1"/>
  <c r="J115" i="10"/>
  <c r="X35" i="10"/>
  <c r="X41" i="10"/>
  <c r="X71" i="10" s="1"/>
  <c r="Q92" i="10"/>
  <c r="Q94" i="10" s="1"/>
  <c r="L92" i="10"/>
  <c r="L94" i="10" s="1"/>
  <c r="R92" i="10"/>
  <c r="R94" i="10" s="1"/>
  <c r="S92" i="10"/>
  <c r="S94" i="10" s="1"/>
  <c r="N92" i="10"/>
  <c r="N94" i="10" s="1"/>
  <c r="T92" i="10"/>
  <c r="P92" i="10"/>
  <c r="P94" i="10" s="1"/>
  <c r="K92" i="10"/>
  <c r="K94" i="10" s="1"/>
  <c r="H8" i="10"/>
  <c r="B2319" i="11"/>
  <c r="B703" i="11"/>
  <c r="B699" i="11"/>
  <c r="B695" i="11"/>
  <c r="B691" i="11"/>
  <c r="B687" i="11"/>
  <c r="B683" i="11"/>
  <c r="B679" i="11"/>
  <c r="B675" i="11"/>
  <c r="B671" i="11"/>
  <c r="B667" i="11"/>
  <c r="B663" i="11"/>
  <c r="B659" i="11"/>
  <c r="B655" i="11"/>
  <c r="B651" i="11"/>
  <c r="B647" i="11"/>
  <c r="B643" i="11"/>
  <c r="B639" i="11"/>
  <c r="B635" i="11"/>
  <c r="B631" i="11"/>
  <c r="B627" i="11"/>
  <c r="B623" i="11"/>
  <c r="B619" i="11"/>
  <c r="B615" i="11"/>
  <c r="B611" i="11"/>
  <c r="B607" i="11"/>
  <c r="B603" i="11"/>
  <c r="B599" i="11"/>
  <c r="B595" i="11"/>
  <c r="B591" i="11"/>
  <c r="B587" i="11"/>
  <c r="B583" i="11"/>
  <c r="B579" i="11"/>
  <c r="B575" i="11"/>
  <c r="B571" i="11"/>
  <c r="B567" i="11"/>
  <c r="B563" i="11"/>
  <c r="B559" i="11"/>
  <c r="B555" i="11"/>
  <c r="B551" i="11"/>
  <c r="B547" i="11"/>
  <c r="B543" i="11"/>
  <c r="B539" i="11"/>
  <c r="B535" i="11"/>
  <c r="B531" i="11"/>
  <c r="B527" i="11"/>
  <c r="B523" i="11"/>
  <c r="B519" i="11"/>
  <c r="B515" i="11"/>
  <c r="B511" i="11"/>
  <c r="B507" i="11"/>
  <c r="B503" i="11"/>
  <c r="B499" i="11"/>
  <c r="B495" i="11"/>
  <c r="B491" i="11"/>
  <c r="B487" i="11"/>
  <c r="B483" i="11"/>
  <c r="B479" i="11"/>
  <c r="C1400" i="11"/>
  <c r="B1399" i="11"/>
  <c r="C2550" i="11"/>
  <c r="B2549" i="11"/>
  <c r="C1860" i="11"/>
  <c r="B1859" i="11"/>
  <c r="C1170" i="11"/>
  <c r="B1169" i="11"/>
  <c r="C731" i="11"/>
  <c r="B730" i="11"/>
  <c r="C2321" i="11"/>
  <c r="B2320" i="11"/>
  <c r="C2090" i="11"/>
  <c r="B2089" i="11"/>
  <c r="C1630" i="11"/>
  <c r="B1629" i="11"/>
  <c r="C940" i="11"/>
  <c r="B939" i="11"/>
  <c r="J143" i="10"/>
  <c r="S170" i="10"/>
  <c r="O170" i="10"/>
  <c r="K170" i="10"/>
  <c r="T170" i="10"/>
  <c r="J170" i="10"/>
  <c r="U143" i="10"/>
  <c r="V143" i="10" s="1"/>
  <c r="V164" i="10" s="1"/>
  <c r="U170" i="10"/>
  <c r="Q170" i="10"/>
  <c r="O122" i="10"/>
  <c r="M143" i="10"/>
  <c r="M170" i="10"/>
  <c r="K122" i="10"/>
  <c r="I143" i="10"/>
  <c r="I170" i="10"/>
  <c r="P122" i="10"/>
  <c r="P170" i="10"/>
  <c r="H122" i="10"/>
  <c r="H170" i="10"/>
  <c r="T100" i="10"/>
  <c r="P100" i="10"/>
  <c r="L100" i="10"/>
  <c r="H100" i="10"/>
  <c r="N170" i="10"/>
  <c r="I164" i="10"/>
  <c r="J164" i="10" s="1"/>
  <c r="K164" i="10" s="1"/>
  <c r="U122" i="10"/>
  <c r="S143" i="10"/>
  <c r="Q122" i="10"/>
  <c r="O143" i="10"/>
  <c r="M122" i="10"/>
  <c r="K143" i="10"/>
  <c r="I122" i="10"/>
  <c r="I123" i="10" s="1"/>
  <c r="R122" i="10"/>
  <c r="R170" i="10"/>
  <c r="P143" i="10"/>
  <c r="L170" i="10"/>
  <c r="H143" i="10"/>
  <c r="X72" i="10" l="1"/>
  <c r="N10" i="10"/>
  <c r="N174" i="10" s="1"/>
  <c r="M10" i="10"/>
  <c r="M174" i="10" s="1"/>
  <c r="J9" i="10"/>
  <c r="L10" i="10"/>
  <c r="L174" i="10" s="1"/>
  <c r="K10" i="10"/>
  <c r="K174" i="10" s="1"/>
  <c r="L143" i="10"/>
  <c r="L164" i="10"/>
  <c r="M164" i="10" s="1"/>
  <c r="N164" i="10" s="1"/>
  <c r="O164" i="10" s="1"/>
  <c r="P164" i="10" s="1"/>
  <c r="Q164" i="10" s="1"/>
  <c r="R164" i="10" s="1"/>
  <c r="S164" i="10" s="1"/>
  <c r="T164" i="10" s="1"/>
  <c r="U164" i="10" s="1"/>
  <c r="N130" i="10"/>
  <c r="T129" i="10"/>
  <c r="T124" i="10"/>
  <c r="T127" i="10"/>
  <c r="N125" i="10"/>
  <c r="T125" i="10"/>
  <c r="J124" i="10"/>
  <c r="T123" i="10"/>
  <c r="T126" i="10"/>
  <c r="T132" i="10"/>
  <c r="T133" i="10"/>
  <c r="T128" i="10"/>
  <c r="T131" i="10"/>
  <c r="T130" i="10"/>
  <c r="V46" i="10"/>
  <c r="W46" i="10" s="1"/>
  <c r="N126" i="10"/>
  <c r="H9" i="10"/>
  <c r="H10" i="10" s="1"/>
  <c r="H174" i="10" s="1"/>
  <c r="I8" i="10"/>
  <c r="N127" i="10"/>
  <c r="N124" i="10"/>
  <c r="N123" i="10"/>
  <c r="T143" i="10"/>
  <c r="R143" i="10"/>
  <c r="Q143" i="10"/>
  <c r="V102" i="10"/>
  <c r="V30" i="10" s="1"/>
  <c r="W58" i="10"/>
  <c r="V97" i="10"/>
  <c r="W22" i="10"/>
  <c r="W51" i="10" s="1"/>
  <c r="V96" i="10"/>
  <c r="V10" i="10"/>
  <c r="V47" i="10"/>
  <c r="W47" i="10" s="1"/>
  <c r="V18" i="10"/>
  <c r="W18" i="10" s="1"/>
  <c r="V17" i="10"/>
  <c r="W17" i="10" s="1"/>
  <c r="W91" i="10"/>
  <c r="V91" i="10" s="1"/>
  <c r="J133" i="10"/>
  <c r="J128" i="10"/>
  <c r="J132" i="10"/>
  <c r="J127" i="10"/>
  <c r="J131" i="10"/>
  <c r="J126" i="10"/>
  <c r="J130" i="10"/>
  <c r="J134" i="10"/>
  <c r="J125" i="10"/>
  <c r="J129" i="10"/>
  <c r="N129" i="10"/>
  <c r="V90" i="10"/>
  <c r="N132" i="10"/>
  <c r="N128" i="10"/>
  <c r="N133" i="10"/>
  <c r="N131" i="10"/>
  <c r="N135" i="10"/>
  <c r="M92" i="10"/>
  <c r="M94" i="10" s="1"/>
  <c r="O92" i="10"/>
  <c r="O94" i="10" s="1"/>
  <c r="H92" i="10"/>
  <c r="H94" i="10" s="1"/>
  <c r="Q129" i="10"/>
  <c r="Q127" i="10"/>
  <c r="Q125" i="10"/>
  <c r="Q123" i="10"/>
  <c r="Q130" i="10"/>
  <c r="Q128" i="10"/>
  <c r="Q126" i="10"/>
  <c r="Q124" i="10"/>
  <c r="U132" i="10"/>
  <c r="U130" i="10"/>
  <c r="U128" i="10"/>
  <c r="U126" i="10"/>
  <c r="U124" i="10"/>
  <c r="U133" i="10"/>
  <c r="U131" i="10"/>
  <c r="U129" i="10"/>
  <c r="U127" i="10"/>
  <c r="U125" i="10"/>
  <c r="U123" i="10"/>
  <c r="P129" i="10"/>
  <c r="P127" i="10"/>
  <c r="P125" i="10"/>
  <c r="P123" i="10"/>
  <c r="P128" i="10"/>
  <c r="P126" i="10"/>
  <c r="P124" i="10"/>
  <c r="K124" i="10"/>
  <c r="K125" i="10"/>
  <c r="K123" i="10"/>
  <c r="S131" i="10"/>
  <c r="S129" i="10"/>
  <c r="S127" i="10"/>
  <c r="S125" i="10"/>
  <c r="S123" i="10"/>
  <c r="S132" i="10"/>
  <c r="S130" i="10"/>
  <c r="S128" i="10"/>
  <c r="S126" i="10"/>
  <c r="S124" i="10"/>
  <c r="L126" i="10"/>
  <c r="L124" i="10"/>
  <c r="L125" i="10"/>
  <c r="L123" i="10"/>
  <c r="M127" i="10"/>
  <c r="M125" i="10"/>
  <c r="M123" i="10"/>
  <c r="M126" i="10"/>
  <c r="M124" i="10"/>
  <c r="R130" i="10"/>
  <c r="R128" i="10"/>
  <c r="R126" i="10"/>
  <c r="R124" i="10"/>
  <c r="R131" i="10"/>
  <c r="R129" i="10"/>
  <c r="R127" i="10"/>
  <c r="R125" i="10"/>
  <c r="R123" i="10"/>
  <c r="O127" i="10"/>
  <c r="O125" i="10"/>
  <c r="O123" i="10"/>
  <c r="O128" i="10"/>
  <c r="O126" i="10"/>
  <c r="O124" i="10"/>
  <c r="T94" i="10"/>
  <c r="C941" i="11"/>
  <c r="B940" i="11"/>
  <c r="C1631" i="11"/>
  <c r="B1630" i="11"/>
  <c r="C2091" i="11"/>
  <c r="B2090" i="11"/>
  <c r="C2322" i="11"/>
  <c r="B2321" i="11"/>
  <c r="C732" i="11"/>
  <c r="B731" i="11"/>
  <c r="C1171" i="11"/>
  <c r="B1170" i="11"/>
  <c r="C1861" i="11"/>
  <c r="B1860" i="11"/>
  <c r="C2551" i="11"/>
  <c r="B2550" i="11"/>
  <c r="C1401" i="11"/>
  <c r="B1400" i="11"/>
  <c r="R134" i="10"/>
  <c r="R132" i="10"/>
  <c r="R133" i="10"/>
  <c r="I134" i="10"/>
  <c r="I132" i="10"/>
  <c r="I130" i="10"/>
  <c r="I128" i="10"/>
  <c r="I126" i="10"/>
  <c r="I124" i="10"/>
  <c r="I133" i="10"/>
  <c r="I131" i="10"/>
  <c r="I129" i="10"/>
  <c r="I127" i="10"/>
  <c r="I125" i="10"/>
  <c r="Q134" i="10"/>
  <c r="Q132" i="10"/>
  <c r="Q133" i="10"/>
  <c r="Q131" i="10"/>
  <c r="H133" i="10"/>
  <c r="H131" i="10"/>
  <c r="H129" i="10"/>
  <c r="H127" i="10"/>
  <c r="H125" i="10"/>
  <c r="H123" i="10"/>
  <c r="H134" i="10"/>
  <c r="H132" i="10"/>
  <c r="H130" i="10"/>
  <c r="H128" i="10"/>
  <c r="H126" i="10"/>
  <c r="H124" i="10"/>
  <c r="O133" i="10"/>
  <c r="O131" i="10"/>
  <c r="O129" i="10"/>
  <c r="O134" i="10"/>
  <c r="O132" i="10"/>
  <c r="O130" i="10"/>
  <c r="L134" i="10"/>
  <c r="L132" i="10"/>
  <c r="L130" i="10"/>
  <c r="L128" i="10"/>
  <c r="L133" i="10"/>
  <c r="L131" i="10"/>
  <c r="L129" i="10"/>
  <c r="L127" i="10"/>
  <c r="M134" i="10"/>
  <c r="M132" i="10"/>
  <c r="M130" i="10"/>
  <c r="M128" i="10"/>
  <c r="M133" i="10"/>
  <c r="M131" i="10"/>
  <c r="M129" i="10"/>
  <c r="U134" i="10"/>
  <c r="V31" i="10"/>
  <c r="W31" i="10" s="1"/>
  <c r="P133" i="10"/>
  <c r="P131" i="10"/>
  <c r="P134" i="10"/>
  <c r="P132" i="10"/>
  <c r="P130" i="10"/>
  <c r="K133" i="10"/>
  <c r="K131" i="10"/>
  <c r="K129" i="10"/>
  <c r="K127" i="10"/>
  <c r="K134" i="10"/>
  <c r="K132" i="10"/>
  <c r="K130" i="10"/>
  <c r="K128" i="10"/>
  <c r="K126" i="10"/>
  <c r="S133" i="10"/>
  <c r="S134" i="10"/>
  <c r="H139" i="10" l="1"/>
  <c r="J10" i="10"/>
  <c r="J174" i="10" s="1"/>
  <c r="I9" i="10"/>
  <c r="I92" i="10"/>
  <c r="I94" i="10" s="1"/>
  <c r="V59" i="10"/>
  <c r="V28" i="10"/>
  <c r="W28" i="10" s="1"/>
  <c r="W57" i="10" s="1"/>
  <c r="V21" i="10"/>
  <c r="J135" i="10"/>
  <c r="I172" i="10"/>
  <c r="U135" i="10"/>
  <c r="H135" i="10"/>
  <c r="C1402" i="11"/>
  <c r="B1401" i="11"/>
  <c r="C2552" i="11"/>
  <c r="B2551" i="11"/>
  <c r="C1862" i="11"/>
  <c r="B1861" i="11"/>
  <c r="C1172" i="11"/>
  <c r="B1171" i="11"/>
  <c r="C733" i="11"/>
  <c r="B732" i="11"/>
  <c r="C2323" i="11"/>
  <c r="B2322" i="11"/>
  <c r="C2092" i="11"/>
  <c r="B2091" i="11"/>
  <c r="C1632" i="11"/>
  <c r="B1631" i="11"/>
  <c r="C942" i="11"/>
  <c r="B941" i="11"/>
  <c r="V60" i="10"/>
  <c r="W60" i="10" s="1"/>
  <c r="I135" i="10"/>
  <c r="K135" i="10"/>
  <c r="P135" i="10"/>
  <c r="T135" i="10"/>
  <c r="O135" i="10"/>
  <c r="S135" i="10"/>
  <c r="W30" i="10"/>
  <c r="W59" i="10" s="1"/>
  <c r="M135" i="10"/>
  <c r="R135" i="10"/>
  <c r="L135" i="10"/>
  <c r="Q135" i="10"/>
  <c r="E79" i="1"/>
  <c r="E66" i="1"/>
  <c r="I10" i="10" l="1"/>
  <c r="I174" i="10" s="1"/>
  <c r="J172" i="10" s="1"/>
  <c r="V57" i="10"/>
  <c r="V50" i="10"/>
  <c r="W50" i="10" s="1"/>
  <c r="W21" i="10"/>
  <c r="C943" i="11"/>
  <c r="B942" i="11"/>
  <c r="C1633" i="11"/>
  <c r="B1632" i="11"/>
  <c r="C2093" i="11"/>
  <c r="B2092" i="11"/>
  <c r="C2324" i="11"/>
  <c r="B2323" i="11"/>
  <c r="C734" i="11"/>
  <c r="B733" i="11"/>
  <c r="C1173" i="11"/>
  <c r="B1172" i="11"/>
  <c r="C1863" i="11"/>
  <c r="B1862" i="11"/>
  <c r="C2553" i="11"/>
  <c r="B2552" i="11"/>
  <c r="C1403" i="11"/>
  <c r="B1402" i="11"/>
  <c r="V172" i="10" l="1"/>
  <c r="C1404" i="11"/>
  <c r="B1403" i="11"/>
  <c r="C2554" i="11"/>
  <c r="B2553" i="11"/>
  <c r="C1864" i="11"/>
  <c r="B1863" i="11"/>
  <c r="C1174" i="11"/>
  <c r="B1173" i="11"/>
  <c r="C735" i="11"/>
  <c r="B734" i="11"/>
  <c r="C2325" i="11"/>
  <c r="B2324" i="11"/>
  <c r="C2094" i="11"/>
  <c r="B2093" i="11"/>
  <c r="C1634" i="11"/>
  <c r="B1633" i="11"/>
  <c r="C944" i="11"/>
  <c r="B943" i="11"/>
  <c r="C1635" i="11" l="1"/>
  <c r="B1634" i="11"/>
  <c r="C2095" i="11"/>
  <c r="B2094" i="11"/>
  <c r="C2326" i="11"/>
  <c r="B2325" i="11"/>
  <c r="C736" i="11"/>
  <c r="B735" i="11"/>
  <c r="C1175" i="11"/>
  <c r="B1174" i="11"/>
  <c r="C1865" i="11"/>
  <c r="B1864" i="11"/>
  <c r="C2555" i="11"/>
  <c r="B2554" i="11"/>
  <c r="C1405" i="11"/>
  <c r="B1404" i="11"/>
  <c r="C945" i="11"/>
  <c r="B944" i="11"/>
  <c r="B54" i="1"/>
  <c r="B61" i="1"/>
  <c r="B44" i="1"/>
  <c r="B43" i="1"/>
  <c r="B42" i="1"/>
  <c r="B41" i="1"/>
  <c r="B40" i="1"/>
  <c r="B39" i="1"/>
  <c r="B38" i="1"/>
  <c r="B37" i="1"/>
  <c r="B36" i="1"/>
  <c r="B35" i="1"/>
  <c r="D79" i="1"/>
  <c r="D78" i="1" s="1"/>
  <c r="B45" i="1"/>
  <c r="C46" i="1"/>
  <c r="B46" i="1"/>
  <c r="C1406" i="11" l="1"/>
  <c r="B1405" i="11"/>
  <c r="C2556" i="11"/>
  <c r="B2555" i="11"/>
  <c r="C1866" i="11"/>
  <c r="B1865" i="11"/>
  <c r="C1176" i="11"/>
  <c r="B1175" i="11"/>
  <c r="C737" i="11"/>
  <c r="B736" i="11"/>
  <c r="C2327" i="11"/>
  <c r="B2326" i="11"/>
  <c r="C2096" i="11"/>
  <c r="B2095" i="11"/>
  <c r="C1636" i="11"/>
  <c r="B1635" i="11"/>
  <c r="C946" i="11"/>
  <c r="B945" i="11"/>
  <c r="C36" i="1"/>
  <c r="I167" i="10"/>
  <c r="C38" i="1"/>
  <c r="K167" i="10"/>
  <c r="C40" i="1"/>
  <c r="M167" i="10"/>
  <c r="N167" i="10"/>
  <c r="C42" i="1"/>
  <c r="P167" i="10"/>
  <c r="C44" i="1"/>
  <c r="R167" i="10"/>
  <c r="C54" i="1"/>
  <c r="K168" i="10"/>
  <c r="U167" i="10"/>
  <c r="T167" i="10"/>
  <c r="C45" i="1"/>
  <c r="S167" i="10"/>
  <c r="S93" i="10" s="1"/>
  <c r="C35" i="1"/>
  <c r="H167" i="10"/>
  <c r="C37" i="1"/>
  <c r="J167" i="10"/>
  <c r="C39" i="1"/>
  <c r="L167" i="10"/>
  <c r="L93" i="10" s="1"/>
  <c r="C41" i="1"/>
  <c r="O167" i="10"/>
  <c r="O93" i="10" s="1"/>
  <c r="C43" i="1"/>
  <c r="Q167" i="10"/>
  <c r="Q93" i="10" s="1"/>
  <c r="C61" i="1"/>
  <c r="S168" i="10"/>
  <c r="B55" i="1"/>
  <c r="B57" i="1"/>
  <c r="B51" i="1"/>
  <c r="B58" i="1"/>
  <c r="B52" i="1"/>
  <c r="B59" i="1"/>
  <c r="C62" i="1"/>
  <c r="B53" i="1"/>
  <c r="B60" i="1"/>
  <c r="B56" i="1"/>
  <c r="B62" i="1"/>
  <c r="L106" i="10" l="1"/>
  <c r="L107" i="10" s="1"/>
  <c r="J93" i="10"/>
  <c r="K106" i="10"/>
  <c r="K107" i="10" s="1"/>
  <c r="J106" i="10"/>
  <c r="J107" i="10" s="1"/>
  <c r="H93" i="10"/>
  <c r="H95" i="10" s="1"/>
  <c r="H106" i="10"/>
  <c r="H107" i="10" s="1"/>
  <c r="I106" i="10"/>
  <c r="U92" i="10"/>
  <c r="U94" i="10" s="1"/>
  <c r="U108" i="10" s="1"/>
  <c r="U110" i="10" s="1"/>
  <c r="U120" i="10" s="1"/>
  <c r="R93" i="10"/>
  <c r="R95" i="10" s="1"/>
  <c r="P93" i="10"/>
  <c r="P95" i="10" s="1"/>
  <c r="N93" i="10"/>
  <c r="N95" i="10" s="1"/>
  <c r="M93" i="10"/>
  <c r="M95" i="10" s="1"/>
  <c r="K93" i="10"/>
  <c r="K95" i="10" s="1"/>
  <c r="I93" i="10"/>
  <c r="I95" i="10" s="1"/>
  <c r="T93" i="10"/>
  <c r="T95" i="10" s="1"/>
  <c r="U93" i="10"/>
  <c r="U95" i="10" s="1"/>
  <c r="Q99" i="10"/>
  <c r="Q101" i="10" s="1"/>
  <c r="Q95" i="10"/>
  <c r="L99" i="10"/>
  <c r="L101" i="10" s="1"/>
  <c r="L95" i="10"/>
  <c r="H99" i="10"/>
  <c r="R99" i="10"/>
  <c r="R101" i="10" s="1"/>
  <c r="P99" i="10"/>
  <c r="P101" i="10" s="1"/>
  <c r="N99" i="10"/>
  <c r="N101" i="10" s="1"/>
  <c r="O99" i="10"/>
  <c r="O101" i="10" s="1"/>
  <c r="O95" i="10"/>
  <c r="J99" i="10"/>
  <c r="J101" i="10" s="1"/>
  <c r="J95" i="10"/>
  <c r="S99" i="10"/>
  <c r="S95" i="10"/>
  <c r="T99" i="10"/>
  <c r="T101" i="10" s="1"/>
  <c r="U99" i="10"/>
  <c r="U101" i="10" s="1"/>
  <c r="M99" i="10"/>
  <c r="M101" i="10" s="1"/>
  <c r="K99" i="10"/>
  <c r="K101" i="10" s="1"/>
  <c r="I99" i="10"/>
  <c r="I101" i="10" s="1"/>
  <c r="C947" i="11"/>
  <c r="B946" i="11"/>
  <c r="C1637" i="11"/>
  <c r="B1636" i="11"/>
  <c r="C2097" i="11"/>
  <c r="B2096" i="11"/>
  <c r="C2328" i="11"/>
  <c r="B2327" i="11"/>
  <c r="C738" i="11"/>
  <c r="B737" i="11"/>
  <c r="C1177" i="11"/>
  <c r="B1176" i="11"/>
  <c r="C1867" i="11"/>
  <c r="B1866" i="11"/>
  <c r="C2557" i="11"/>
  <c r="B2556" i="11"/>
  <c r="C1407" i="11"/>
  <c r="B1406" i="11"/>
  <c r="C56" i="1"/>
  <c r="N168" i="10"/>
  <c r="M168" i="10"/>
  <c r="C53" i="1"/>
  <c r="J168" i="10"/>
  <c r="C59" i="1"/>
  <c r="Q168" i="10"/>
  <c r="C58" i="1"/>
  <c r="P168" i="10"/>
  <c r="C57" i="1"/>
  <c r="O168" i="10"/>
  <c r="Q108" i="10"/>
  <c r="O108" i="10"/>
  <c r="L108" i="10"/>
  <c r="L110" i="10" s="1"/>
  <c r="L120" i="10" s="1"/>
  <c r="J108" i="10"/>
  <c r="J110" i="10" s="1"/>
  <c r="J120" i="10" s="1"/>
  <c r="H104" i="10"/>
  <c r="S108" i="10"/>
  <c r="S110" i="10" s="1"/>
  <c r="S120" i="10" s="1"/>
  <c r="S101" i="10"/>
  <c r="T108" i="10"/>
  <c r="T110" i="10" s="1"/>
  <c r="T120" i="10" s="1"/>
  <c r="R108" i="10"/>
  <c r="R110" i="10" s="1"/>
  <c r="R120" i="10" s="1"/>
  <c r="P108" i="10"/>
  <c r="P110" i="10" s="1"/>
  <c r="P120" i="10" s="1"/>
  <c r="N108" i="10"/>
  <c r="U168" i="10"/>
  <c r="T168" i="10"/>
  <c r="C60" i="1"/>
  <c r="R168" i="10"/>
  <c r="C52" i="1"/>
  <c r="I168" i="10"/>
  <c r="C51" i="1"/>
  <c r="H168" i="10"/>
  <c r="C55" i="1"/>
  <c r="L168" i="10"/>
  <c r="M108" i="10"/>
  <c r="M110" i="10" s="1"/>
  <c r="M120" i="10" s="1"/>
  <c r="K108" i="10"/>
  <c r="K110" i="10" s="1"/>
  <c r="K120" i="10" s="1"/>
  <c r="I108" i="10"/>
  <c r="I110" i="10" s="1"/>
  <c r="I120" i="10" s="1"/>
  <c r="I107" i="10"/>
  <c r="O109" i="10" l="1"/>
  <c r="K109" i="10"/>
  <c r="K136" i="10" s="1"/>
  <c r="K137" i="10" s="1"/>
  <c r="K138" i="10" s="1"/>
  <c r="M109" i="10"/>
  <c r="M136" i="10" s="1"/>
  <c r="M137" i="10" s="1"/>
  <c r="M138" i="10" s="1"/>
  <c r="Q109" i="10"/>
  <c r="J109" i="10"/>
  <c r="J136" i="10" s="1"/>
  <c r="J137" i="10" s="1"/>
  <c r="J138" i="10" s="1"/>
  <c r="O110" i="10"/>
  <c r="O120" i="10" s="1"/>
  <c r="Q110" i="10"/>
  <c r="Q120" i="10" s="1"/>
  <c r="P109" i="10"/>
  <c r="P136" i="10" s="1"/>
  <c r="P137" i="10" s="1"/>
  <c r="S109" i="10"/>
  <c r="S136" i="10" s="1"/>
  <c r="S137" i="10" s="1"/>
  <c r="C1408" i="11"/>
  <c r="B1407" i="11"/>
  <c r="C2558" i="11"/>
  <c r="B2557" i="11"/>
  <c r="C1868" i="11"/>
  <c r="B1867" i="11"/>
  <c r="C1178" i="11"/>
  <c r="B1177" i="11"/>
  <c r="C739" i="11"/>
  <c r="B738" i="11"/>
  <c r="C2329" i="11"/>
  <c r="B2328" i="11"/>
  <c r="C2098" i="11"/>
  <c r="B2097" i="11"/>
  <c r="C1638" i="11"/>
  <c r="B1637" i="11"/>
  <c r="C948" i="11"/>
  <c r="B947" i="11"/>
  <c r="I109" i="10"/>
  <c r="I136" i="10" s="1"/>
  <c r="I137" i="10" s="1"/>
  <c r="H101" i="10"/>
  <c r="H109" i="10" s="1"/>
  <c r="H119" i="10"/>
  <c r="T109" i="10"/>
  <c r="T136" i="10" s="1"/>
  <c r="T137" i="10" s="1"/>
  <c r="L109" i="10"/>
  <c r="L136" i="10" s="1"/>
  <c r="L137" i="10" s="1"/>
  <c r="L138" i="10" s="1"/>
  <c r="N110" i="10"/>
  <c r="N120" i="10" s="1"/>
  <c r="H108" i="10"/>
  <c r="H110" i="10" s="1"/>
  <c r="H120" i="10" s="1"/>
  <c r="H118" i="10"/>
  <c r="U109" i="10"/>
  <c r="U136" i="10" s="1"/>
  <c r="U137" i="10" s="1"/>
  <c r="N109" i="10"/>
  <c r="R109" i="10"/>
  <c r="R136" i="10" s="1"/>
  <c r="R137" i="10" s="1"/>
  <c r="B94" i="1"/>
  <c r="C94" i="1" s="1"/>
  <c r="B78" i="1"/>
  <c r="Q20" i="1"/>
  <c r="Q21" i="1" s="1"/>
  <c r="Q22" i="1" s="1"/>
  <c r="B73" i="1"/>
  <c r="D10" i="1"/>
  <c r="D7" i="1"/>
  <c r="E7" i="1" s="1"/>
  <c r="D9" i="1"/>
  <c r="A10" i="1"/>
  <c r="A12" i="1"/>
  <c r="A13" i="1"/>
  <c r="A14" i="1"/>
  <c r="O26" i="1"/>
  <c r="L26" i="1" s="1"/>
  <c r="I26" i="1" s="1"/>
  <c r="F26" i="1" s="1"/>
  <c r="C26" i="1" s="1"/>
  <c r="R13" i="1" s="1"/>
  <c r="O13" i="1" s="1"/>
  <c r="L13" i="1" s="1"/>
  <c r="I13" i="1" s="1"/>
  <c r="F13" i="1" s="1"/>
  <c r="C13" i="1" s="1"/>
  <c r="A9" i="1"/>
  <c r="A7" i="1"/>
  <c r="B7" i="1" s="1"/>
  <c r="A8" i="1"/>
  <c r="O20" i="1"/>
  <c r="L20" i="1" s="1"/>
  <c r="I20" i="1" s="1"/>
  <c r="F20" i="1" s="1"/>
  <c r="C20" i="1" s="1"/>
  <c r="R7" i="1" s="1"/>
  <c r="O7" i="1" s="1"/>
  <c r="L7" i="1" s="1"/>
  <c r="I7" i="1" s="1"/>
  <c r="F7" i="1" s="1"/>
  <c r="C7" i="1" s="1"/>
  <c r="O21" i="1"/>
  <c r="L21" i="1" s="1"/>
  <c r="I21" i="1" s="1"/>
  <c r="F21" i="1" s="1"/>
  <c r="C21" i="1" s="1"/>
  <c r="R8" i="1" s="1"/>
  <c r="O8" i="1" s="1"/>
  <c r="L8" i="1" s="1"/>
  <c r="I8" i="1" s="1"/>
  <c r="F8" i="1" s="1"/>
  <c r="C8" i="1" s="1"/>
  <c r="O22" i="1"/>
  <c r="L22" i="1" s="1"/>
  <c r="I22" i="1" s="1"/>
  <c r="F22" i="1" s="1"/>
  <c r="C22" i="1" s="1"/>
  <c r="R9" i="1" s="1"/>
  <c r="O9" i="1" s="1"/>
  <c r="L9" i="1" s="1"/>
  <c r="I9" i="1" s="1"/>
  <c r="F9" i="1" s="1"/>
  <c r="C9" i="1" s="1"/>
  <c r="A11" i="1"/>
  <c r="O23" i="1"/>
  <c r="L23" i="1" s="1"/>
  <c r="I23" i="1" s="1"/>
  <c r="F23" i="1" s="1"/>
  <c r="C23" i="1" s="1"/>
  <c r="R10" i="1" s="1"/>
  <c r="O10" i="1" s="1"/>
  <c r="L10" i="1" s="1"/>
  <c r="I10" i="1" s="1"/>
  <c r="F10" i="1" s="1"/>
  <c r="C10" i="1" s="1"/>
  <c r="O24" i="1"/>
  <c r="L24" i="1" s="1"/>
  <c r="I24" i="1" s="1"/>
  <c r="F24" i="1" s="1"/>
  <c r="C24" i="1" s="1"/>
  <c r="R11" i="1" s="1"/>
  <c r="O11" i="1" s="1"/>
  <c r="L11" i="1" s="1"/>
  <c r="I11" i="1" s="1"/>
  <c r="F11" i="1" s="1"/>
  <c r="C11" i="1" s="1"/>
  <c r="O25" i="1"/>
  <c r="L25" i="1" s="1"/>
  <c r="I25" i="1" s="1"/>
  <c r="F25" i="1" s="1"/>
  <c r="C25" i="1" s="1"/>
  <c r="R12" i="1" s="1"/>
  <c r="O12" i="1" s="1"/>
  <c r="L12" i="1" s="1"/>
  <c r="I12" i="1" s="1"/>
  <c r="F12" i="1" s="1"/>
  <c r="C12" i="1" s="1"/>
  <c r="M20" i="1"/>
  <c r="N20" i="1" s="1"/>
  <c r="M21" i="1"/>
  <c r="M22" i="1"/>
  <c r="M23" i="1"/>
  <c r="M24" i="1"/>
  <c r="M25" i="1"/>
  <c r="M26" i="1"/>
  <c r="M27" i="1"/>
  <c r="J20" i="1"/>
  <c r="K20" i="1" s="1"/>
  <c r="J21" i="1"/>
  <c r="J22" i="1"/>
  <c r="J23" i="1"/>
  <c r="J24" i="1"/>
  <c r="J25" i="1"/>
  <c r="J26" i="1"/>
  <c r="J27" i="1"/>
  <c r="G20" i="1"/>
  <c r="H20" i="1" s="1"/>
  <c r="G21" i="1"/>
  <c r="G22" i="1"/>
  <c r="G23" i="1"/>
  <c r="G24" i="1"/>
  <c r="G25" i="1"/>
  <c r="G26" i="1"/>
  <c r="G27" i="1"/>
  <c r="D20" i="1"/>
  <c r="E20" i="1" s="1"/>
  <c r="D21" i="1"/>
  <c r="D22" i="1"/>
  <c r="D23" i="1"/>
  <c r="D24" i="1"/>
  <c r="D25" i="1"/>
  <c r="D26" i="1"/>
  <c r="D27" i="1"/>
  <c r="A20" i="1"/>
  <c r="B20" i="1" s="1"/>
  <c r="A21" i="1"/>
  <c r="A22" i="1"/>
  <c r="A23" i="1"/>
  <c r="A24" i="1"/>
  <c r="A25" i="1"/>
  <c r="A26" i="1"/>
  <c r="A27" i="1"/>
  <c r="P7" i="1"/>
  <c r="Q7" i="1" s="1"/>
  <c r="P8" i="1"/>
  <c r="P9" i="1"/>
  <c r="P10" i="1"/>
  <c r="P11" i="1"/>
  <c r="P12" i="1"/>
  <c r="P13" i="1"/>
  <c r="P14" i="1"/>
  <c r="M7" i="1"/>
  <c r="N7" i="1" s="1"/>
  <c r="M8" i="1"/>
  <c r="M9" i="1"/>
  <c r="M10" i="1"/>
  <c r="M11" i="1"/>
  <c r="M12" i="1"/>
  <c r="M13" i="1"/>
  <c r="M14" i="1"/>
  <c r="J7" i="1"/>
  <c r="J8" i="1"/>
  <c r="J9" i="1"/>
  <c r="J10" i="1"/>
  <c r="J11" i="1"/>
  <c r="J12" i="1"/>
  <c r="J13" i="1"/>
  <c r="J14" i="1"/>
  <c r="G7" i="1"/>
  <c r="G8" i="1"/>
  <c r="G9" i="1"/>
  <c r="G10" i="1"/>
  <c r="G11" i="1"/>
  <c r="G12" i="1"/>
  <c r="G13" i="1"/>
  <c r="G14" i="1"/>
  <c r="D8" i="1"/>
  <c r="D11" i="1"/>
  <c r="D12" i="1"/>
  <c r="D13" i="1"/>
  <c r="D14" i="1"/>
  <c r="O27" i="1"/>
  <c r="L27" i="1" s="1"/>
  <c r="I27" i="1" s="1"/>
  <c r="F27" i="1" s="1"/>
  <c r="B87" i="1"/>
  <c r="D74" i="1"/>
  <c r="D82" i="1"/>
  <c r="C82" i="1"/>
  <c r="E82" i="1" s="1"/>
  <c r="B74" i="1"/>
  <c r="B70" i="1"/>
  <c r="B67" i="1"/>
  <c r="B83" i="1"/>
  <c r="B85" i="1"/>
  <c r="B92" i="1"/>
  <c r="B88" i="1"/>
  <c r="B90" i="1"/>
  <c r="B86" i="1"/>
  <c r="B68" i="1"/>
  <c r="D69" i="1"/>
  <c r="B75" i="1"/>
  <c r="B77" i="1"/>
  <c r="B89" i="1"/>
  <c r="B84" i="1"/>
  <c r="B91" i="1"/>
  <c r="D72" i="1"/>
  <c r="D68" i="1"/>
  <c r="B69" i="1"/>
  <c r="B76" i="1"/>
  <c r="B93" i="1"/>
  <c r="S138" i="10" l="1"/>
  <c r="S139" i="10"/>
  <c r="R138" i="10"/>
  <c r="R139" i="10"/>
  <c r="P138" i="10"/>
  <c r="P139" i="10"/>
  <c r="Q136" i="10"/>
  <c r="O136" i="10"/>
  <c r="O137" i="10" s="1"/>
  <c r="T138" i="10"/>
  <c r="U139" i="10"/>
  <c r="U138" i="10"/>
  <c r="N136" i="10"/>
  <c r="N137" i="10" s="1"/>
  <c r="J140" i="10"/>
  <c r="K140" i="10"/>
  <c r="L140" i="10"/>
  <c r="W40" i="10"/>
  <c r="V40" i="10" s="1"/>
  <c r="M140" i="10"/>
  <c r="C949" i="11"/>
  <c r="B948" i="11"/>
  <c r="C1639" i="11"/>
  <c r="B1638" i="11"/>
  <c r="C2099" i="11"/>
  <c r="B2098" i="11"/>
  <c r="C2330" i="11"/>
  <c r="B2329" i="11"/>
  <c r="C740" i="11"/>
  <c r="B739" i="11"/>
  <c r="C1179" i="11"/>
  <c r="B1178" i="11"/>
  <c r="C1869" i="11"/>
  <c r="B1868" i="11"/>
  <c r="C2559" i="11"/>
  <c r="B2558" i="11"/>
  <c r="C1409" i="11"/>
  <c r="B1408" i="11"/>
  <c r="H136" i="10"/>
  <c r="H137" i="10" s="1"/>
  <c r="H138" i="10" s="1"/>
  <c r="I138" i="10" s="1"/>
  <c r="I140" i="10" s="1"/>
  <c r="C95" i="1"/>
  <c r="E95" i="1" s="1"/>
  <c r="E94" i="1"/>
  <c r="D94" i="1"/>
  <c r="D95" i="1" s="1"/>
  <c r="D93" i="1" s="1"/>
  <c r="D83" i="1"/>
  <c r="N8" i="1"/>
  <c r="N21" i="1"/>
  <c r="N22" i="1" s="1"/>
  <c r="N23" i="1" s="1"/>
  <c r="N24" i="1" s="1"/>
  <c r="N25" i="1" s="1"/>
  <c r="N26" i="1" s="1"/>
  <c r="N27" i="1" s="1"/>
  <c r="Q8" i="1"/>
  <c r="Q9" i="1" s="1"/>
  <c r="Q10" i="1" s="1"/>
  <c r="Q11" i="1" s="1"/>
  <c r="Q12" i="1" s="1"/>
  <c r="Q13" i="1" s="1"/>
  <c r="Q14" i="1" s="1"/>
  <c r="C90" i="1"/>
  <c r="E90" i="1" s="1"/>
  <c r="C93" i="1"/>
  <c r="E93" i="1" s="1"/>
  <c r="C86" i="1"/>
  <c r="E86" i="1" s="1"/>
  <c r="D92" i="1"/>
  <c r="D90" i="1"/>
  <c r="B21" i="1"/>
  <c r="B22" i="1" s="1"/>
  <c r="B23" i="1" s="1"/>
  <c r="B24" i="1" s="1"/>
  <c r="B25" i="1" s="1"/>
  <c r="B26" i="1" s="1"/>
  <c r="B27" i="1" s="1"/>
  <c r="N9" i="1"/>
  <c r="N10" i="1" s="1"/>
  <c r="N11" i="1" s="1"/>
  <c r="N12" i="1" s="1"/>
  <c r="N13" i="1" s="1"/>
  <c r="N14" i="1" s="1"/>
  <c r="Q23" i="1"/>
  <c r="C78" i="1"/>
  <c r="E78" i="1" s="1"/>
  <c r="B8" i="1"/>
  <c r="B9" i="1" s="1"/>
  <c r="B10" i="1" s="1"/>
  <c r="B11" i="1" s="1"/>
  <c r="B12" i="1" s="1"/>
  <c r="B13" i="1" s="1"/>
  <c r="B14" i="1" s="1"/>
  <c r="E8" i="1"/>
  <c r="E9" i="1" s="1"/>
  <c r="E10" i="1" s="1"/>
  <c r="E11" i="1" s="1"/>
  <c r="E12" i="1" s="1"/>
  <c r="E13" i="1" s="1"/>
  <c r="E14" i="1" s="1"/>
  <c r="K7" i="1"/>
  <c r="K8" i="1" s="1"/>
  <c r="K9" i="1" s="1"/>
  <c r="K10" i="1" s="1"/>
  <c r="K11" i="1" s="1"/>
  <c r="K12" i="1" s="1"/>
  <c r="K13" i="1" s="1"/>
  <c r="K14" i="1" s="1"/>
  <c r="H7" i="1"/>
  <c r="H8" i="1" s="1"/>
  <c r="H9" i="1" s="1"/>
  <c r="H10" i="1" s="1"/>
  <c r="H11" i="1" s="1"/>
  <c r="H12" i="1" s="1"/>
  <c r="H13" i="1" s="1"/>
  <c r="H14" i="1" s="1"/>
  <c r="K21" i="1"/>
  <c r="K22" i="1" s="1"/>
  <c r="K23" i="1" s="1"/>
  <c r="K24" i="1" s="1"/>
  <c r="K25" i="1" s="1"/>
  <c r="K26" i="1" s="1"/>
  <c r="K27" i="1" s="1"/>
  <c r="E21" i="1"/>
  <c r="E22" i="1" s="1"/>
  <c r="E23" i="1" s="1"/>
  <c r="E24" i="1" s="1"/>
  <c r="E25" i="1" s="1"/>
  <c r="E26" i="1" s="1"/>
  <c r="E27" i="1" s="1"/>
  <c r="C27" i="1"/>
  <c r="R14" i="1" s="1"/>
  <c r="D77" i="1"/>
  <c r="D73" i="1"/>
  <c r="D71" i="1"/>
  <c r="D70" i="1"/>
  <c r="D76" i="1"/>
  <c r="D75" i="1"/>
  <c r="H21" i="1"/>
  <c r="H22" i="1" s="1"/>
  <c r="H23" i="1" s="1"/>
  <c r="H24" i="1" s="1"/>
  <c r="H25" i="1" s="1"/>
  <c r="H26" i="1" s="1"/>
  <c r="H27" i="1" s="1"/>
  <c r="B72" i="1"/>
  <c r="B71" i="1"/>
  <c r="D67" i="1"/>
  <c r="D89" i="1" l="1"/>
  <c r="C91" i="1"/>
  <c r="E91" i="1" s="1"/>
  <c r="C92" i="1"/>
  <c r="E92" i="1" s="1"/>
  <c r="C88" i="1"/>
  <c r="E88" i="1" s="1"/>
  <c r="C83" i="1"/>
  <c r="E83" i="1" s="1"/>
  <c r="C89" i="1"/>
  <c r="E89" i="1" s="1"/>
  <c r="C84" i="1"/>
  <c r="E84" i="1" s="1"/>
  <c r="D86" i="1"/>
  <c r="C85" i="1"/>
  <c r="E85" i="1" s="1"/>
  <c r="C87" i="1"/>
  <c r="E87" i="1" s="1"/>
  <c r="S140" i="10"/>
  <c r="P140" i="10"/>
  <c r="N138" i="10"/>
  <c r="O138" i="10"/>
  <c r="O139" i="10"/>
  <c r="Q137" i="10"/>
  <c r="U140" i="10"/>
  <c r="R140" i="10"/>
  <c r="H140" i="10"/>
  <c r="D91" i="1"/>
  <c r="C1410" i="11"/>
  <c r="B1409" i="11"/>
  <c r="C2560" i="11"/>
  <c r="B2559" i="11"/>
  <c r="C1870" i="11"/>
  <c r="B1869" i="11"/>
  <c r="C1180" i="11"/>
  <c r="B1179" i="11"/>
  <c r="C741" i="11"/>
  <c r="B740" i="11"/>
  <c r="C2331" i="11"/>
  <c r="B2330" i="11"/>
  <c r="C2100" i="11"/>
  <c r="B2099" i="11"/>
  <c r="C1640" i="11"/>
  <c r="B1639" i="11"/>
  <c r="C950" i="11"/>
  <c r="B949" i="11"/>
  <c r="D85" i="1"/>
  <c r="D84" i="1"/>
  <c r="D87" i="1"/>
  <c r="D88" i="1"/>
  <c r="Q24" i="1"/>
  <c r="C70" i="1"/>
  <c r="E70" i="1" s="1"/>
  <c r="C75" i="1"/>
  <c r="E75" i="1" s="1"/>
  <c r="C73" i="1"/>
  <c r="E73" i="1" s="1"/>
  <c r="C74" i="1"/>
  <c r="E74" i="1" s="1"/>
  <c r="C77" i="1"/>
  <c r="E77" i="1" s="1"/>
  <c r="C68" i="1"/>
  <c r="E68" i="1" s="1"/>
  <c r="C71" i="1"/>
  <c r="E71" i="1" s="1"/>
  <c r="C76" i="1"/>
  <c r="E76" i="1" s="1"/>
  <c r="C67" i="1"/>
  <c r="E67" i="1" s="1"/>
  <c r="C72" i="1"/>
  <c r="E72" i="1" s="1"/>
  <c r="C69" i="1"/>
  <c r="E69" i="1" s="1"/>
  <c r="O14" i="1"/>
  <c r="O140" i="10" l="1"/>
  <c r="Q138" i="10"/>
  <c r="Q139" i="10"/>
  <c r="T139" i="10" s="1"/>
  <c r="T140" i="10" s="1"/>
  <c r="N140" i="10"/>
  <c r="J142" i="10"/>
  <c r="J144" i="10" s="1"/>
  <c r="J152" i="10" s="1"/>
  <c r="M142" i="10"/>
  <c r="M144" i="10" s="1"/>
  <c r="M151" i="10" s="1"/>
  <c r="K142" i="10"/>
  <c r="K144" i="10" s="1"/>
  <c r="K151" i="10" s="1"/>
  <c r="H142" i="10"/>
  <c r="H144" i="10" s="1"/>
  <c r="H151" i="10" s="1"/>
  <c r="I142" i="10"/>
  <c r="I144" i="10" s="1"/>
  <c r="I151" i="10" s="1"/>
  <c r="L142" i="10"/>
  <c r="L144" i="10" s="1"/>
  <c r="L152" i="10" s="1"/>
  <c r="C951" i="11"/>
  <c r="B950" i="11"/>
  <c r="C1641" i="11"/>
  <c r="B1640" i="11"/>
  <c r="C2101" i="11"/>
  <c r="B2100" i="11"/>
  <c r="C2332" i="11"/>
  <c r="B2331" i="11"/>
  <c r="C742" i="11"/>
  <c r="B741" i="11"/>
  <c r="C1181" i="11"/>
  <c r="B1180" i="11"/>
  <c r="C1871" i="11"/>
  <c r="B1870" i="11"/>
  <c r="C2561" i="11"/>
  <c r="B2560" i="11"/>
  <c r="C1411" i="11"/>
  <c r="B1410" i="11"/>
  <c r="Q25" i="1"/>
  <c r="L14" i="1"/>
  <c r="H152" i="10" l="1"/>
  <c r="H161" i="10" s="1"/>
  <c r="H163" i="10" s="1"/>
  <c r="H165" i="10" s="1"/>
  <c r="K152" i="10"/>
  <c r="K161" i="10" s="1"/>
  <c r="K163" i="10" s="1"/>
  <c r="K165" i="10" s="1"/>
  <c r="I152" i="10"/>
  <c r="I161" i="10" s="1"/>
  <c r="I163" i="10" s="1"/>
  <c r="I165" i="10" s="1"/>
  <c r="Q140" i="10"/>
  <c r="T142" i="10" s="1"/>
  <c r="T144" i="10" s="1"/>
  <c r="J151" i="10"/>
  <c r="J161" i="10" s="1"/>
  <c r="J163" i="10" s="1"/>
  <c r="J165" i="10" s="1"/>
  <c r="L151" i="10"/>
  <c r="L161" i="10" s="1"/>
  <c r="L163" i="10" s="1"/>
  <c r="L165" i="10" s="1"/>
  <c r="M152" i="10"/>
  <c r="M161" i="10" s="1"/>
  <c r="M163" i="10" s="1"/>
  <c r="M165" i="10" s="1"/>
  <c r="N142" i="10"/>
  <c r="N144" i="10" s="1"/>
  <c r="N151" i="10" s="1"/>
  <c r="O142" i="10"/>
  <c r="O144" i="10" s="1"/>
  <c r="O151" i="10" s="1"/>
  <c r="P142" i="10"/>
  <c r="P144" i="10" s="1"/>
  <c r="P152" i="10" s="1"/>
  <c r="S142" i="10"/>
  <c r="S144" i="10" s="1"/>
  <c r="C1412" i="11"/>
  <c r="B1411" i="11"/>
  <c r="C2562" i="11"/>
  <c r="B2561" i="11"/>
  <c r="C1872" i="11"/>
  <c r="B1871" i="11"/>
  <c r="C1182" i="11"/>
  <c r="B1181" i="11"/>
  <c r="C743" i="11"/>
  <c r="B742" i="11"/>
  <c r="C2333" i="11"/>
  <c r="B2332" i="11"/>
  <c r="C2102" i="11"/>
  <c r="B2101" i="11"/>
  <c r="C1642" i="11"/>
  <c r="B1641" i="11"/>
  <c r="C952" i="11"/>
  <c r="B951" i="11"/>
  <c r="Q26" i="1"/>
  <c r="I14" i="1"/>
  <c r="R142" i="10" l="1"/>
  <c r="R144" i="10" s="1"/>
  <c r="R152" i="10" s="1"/>
  <c r="Q142" i="10"/>
  <c r="Q144" i="10" s="1"/>
  <c r="Q152" i="10" s="1"/>
  <c r="T151" i="10"/>
  <c r="T152" i="10"/>
  <c r="U142" i="10"/>
  <c r="U144" i="10" s="1"/>
  <c r="U152" i="10" s="1"/>
  <c r="P151" i="10"/>
  <c r="P161" i="10" s="1"/>
  <c r="P163" i="10" s="1"/>
  <c r="P165" i="10" s="1"/>
  <c r="O152" i="10"/>
  <c r="O161" i="10" s="1"/>
  <c r="O163" i="10" s="1"/>
  <c r="O165" i="10" s="1"/>
  <c r="N152" i="10"/>
  <c r="N161" i="10" s="1"/>
  <c r="N163" i="10" s="1"/>
  <c r="N165" i="10" s="1"/>
  <c r="N166" i="10" s="1"/>
  <c r="N173" i="10" s="1"/>
  <c r="S151" i="10"/>
  <c r="S152" i="10"/>
  <c r="C953" i="11"/>
  <c r="B952" i="11"/>
  <c r="C1643" i="11"/>
  <c r="B1642" i="11"/>
  <c r="C2103" i="11"/>
  <c r="B2102" i="11"/>
  <c r="C2334" i="11"/>
  <c r="B2333" i="11"/>
  <c r="C744" i="11"/>
  <c r="B743" i="11"/>
  <c r="C1183" i="11"/>
  <c r="B1182" i="11"/>
  <c r="C1873" i="11"/>
  <c r="B1872" i="11"/>
  <c r="C2563" i="11"/>
  <c r="B2562" i="11"/>
  <c r="C1413" i="11"/>
  <c r="B1412" i="11"/>
  <c r="J166" i="10"/>
  <c r="J173" i="10" s="1"/>
  <c r="K166" i="10"/>
  <c r="K173" i="10" s="1"/>
  <c r="H166" i="10"/>
  <c r="H173" i="10" s="1"/>
  <c r="L166" i="10"/>
  <c r="L173" i="10" s="1"/>
  <c r="M166" i="10"/>
  <c r="M173" i="10" s="1"/>
  <c r="I166" i="10"/>
  <c r="I173" i="10" s="1"/>
  <c r="Q27" i="1"/>
  <c r="F14" i="1"/>
  <c r="R151" i="10" l="1"/>
  <c r="R161" i="10" s="1"/>
  <c r="R163" i="10" s="1"/>
  <c r="R165" i="10" s="1"/>
  <c r="Q151" i="10"/>
  <c r="Q161" i="10" s="1"/>
  <c r="Q163" i="10" s="1"/>
  <c r="Q165" i="10" s="1"/>
  <c r="Q166" i="10" s="1"/>
  <c r="Q173" i="10" s="1"/>
  <c r="P166" i="10"/>
  <c r="P173" i="10" s="1"/>
  <c r="T161" i="10"/>
  <c r="T163" i="10" s="1"/>
  <c r="T165" i="10" s="1"/>
  <c r="U151" i="10"/>
  <c r="U161" i="10" s="1"/>
  <c r="U163" i="10" s="1"/>
  <c r="U165" i="10" s="1"/>
  <c r="O166" i="10"/>
  <c r="O173" i="10" s="1"/>
  <c r="P171" i="10" s="1"/>
  <c r="S161" i="10"/>
  <c r="S163" i="10" s="1"/>
  <c r="S165" i="10" s="1"/>
  <c r="M171" i="10"/>
  <c r="I171" i="10"/>
  <c r="K171" i="10"/>
  <c r="J171" i="10"/>
  <c r="N171" i="10"/>
  <c r="L171" i="10"/>
  <c r="O171" i="10"/>
  <c r="C1414" i="11"/>
  <c r="B1413" i="11"/>
  <c r="C2564" i="11"/>
  <c r="B2563" i="11"/>
  <c r="C1874" i="11"/>
  <c r="B1873" i="11"/>
  <c r="C1184" i="11"/>
  <c r="B1183" i="11"/>
  <c r="C745" i="11"/>
  <c r="B744" i="11"/>
  <c r="C2335" i="11"/>
  <c r="B2334" i="11"/>
  <c r="C2104" i="11"/>
  <c r="B2103" i="11"/>
  <c r="C1644" i="11"/>
  <c r="B1643" i="11"/>
  <c r="C954" i="11"/>
  <c r="B953" i="11"/>
  <c r="C14" i="1"/>
  <c r="Q171" i="10" l="1"/>
  <c r="T166" i="10"/>
  <c r="T173" i="10" s="1"/>
  <c r="U166" i="10"/>
  <c r="U173" i="10" s="1"/>
  <c r="R171" i="10"/>
  <c r="R166" i="10"/>
  <c r="R173" i="10" s="1"/>
  <c r="S171" i="10" s="1"/>
  <c r="S166" i="10"/>
  <c r="S173" i="10" s="1"/>
  <c r="C955" i="11"/>
  <c r="B954" i="11"/>
  <c r="C1645" i="11"/>
  <c r="B1644" i="11"/>
  <c r="C2105" i="11"/>
  <c r="B2104" i="11"/>
  <c r="C2336" i="11"/>
  <c r="B2335" i="11"/>
  <c r="C746" i="11"/>
  <c r="B745" i="11"/>
  <c r="C1185" i="11"/>
  <c r="B1184" i="11"/>
  <c r="C1875" i="11"/>
  <c r="B1874" i="11"/>
  <c r="C2565" i="11"/>
  <c r="B2564" i="11"/>
  <c r="C1415" i="11"/>
  <c r="B1414" i="11"/>
  <c r="H175" i="10"/>
  <c r="H178" i="10" s="1"/>
  <c r="I175" i="10"/>
  <c r="V171" i="10" l="1"/>
  <c r="U171" i="10"/>
  <c r="T171" i="10"/>
  <c r="C1416" i="11"/>
  <c r="B1415" i="11"/>
  <c r="C2566" i="11"/>
  <c r="B2565" i="11"/>
  <c r="C1876" i="11"/>
  <c r="B1875" i="11"/>
  <c r="C1186" i="11"/>
  <c r="B1185" i="11"/>
  <c r="C747" i="11"/>
  <c r="B746" i="11"/>
  <c r="C2337" i="11"/>
  <c r="B2336" i="11"/>
  <c r="C2106" i="11"/>
  <c r="B2105" i="11"/>
  <c r="C1646" i="11"/>
  <c r="B1645" i="11"/>
  <c r="C956" i="11"/>
  <c r="B955" i="11"/>
  <c r="H177" i="10"/>
  <c r="I178" i="10"/>
  <c r="I177" i="10"/>
  <c r="H179" i="10"/>
  <c r="H182" i="10" s="1"/>
  <c r="H181" i="10"/>
  <c r="H183" i="10" l="1"/>
  <c r="H188" i="10" s="1"/>
  <c r="H192" i="10" s="1"/>
  <c r="H193" i="10" s="1"/>
  <c r="C957" i="11"/>
  <c r="B956" i="11"/>
  <c r="C1647" i="11"/>
  <c r="B1646" i="11"/>
  <c r="C2107" i="11"/>
  <c r="B2106" i="11"/>
  <c r="C2338" i="11"/>
  <c r="B2337" i="11"/>
  <c r="C748" i="11"/>
  <c r="B747" i="11"/>
  <c r="C1187" i="11"/>
  <c r="B1186" i="11"/>
  <c r="C1877" i="11"/>
  <c r="B1876" i="11"/>
  <c r="C2567" i="11"/>
  <c r="B2566" i="11"/>
  <c r="C1417" i="11"/>
  <c r="B1416" i="11"/>
  <c r="I181" i="10"/>
  <c r="I179" i="10"/>
  <c r="I182" i="10" s="1"/>
  <c r="C1418" i="11" l="1"/>
  <c r="B1417" i="11"/>
  <c r="C2568" i="11"/>
  <c r="B2567" i="11"/>
  <c r="C1878" i="11"/>
  <c r="B1877" i="11"/>
  <c r="C1188" i="11"/>
  <c r="B1187" i="11"/>
  <c r="C749" i="11"/>
  <c r="B748" i="11"/>
  <c r="C2339" i="11"/>
  <c r="B2338" i="11"/>
  <c r="C2108" i="11"/>
  <c r="B2107" i="11"/>
  <c r="C1648" i="11"/>
  <c r="B1647" i="11"/>
  <c r="C958" i="11"/>
  <c r="B957" i="11"/>
  <c r="I183" i="10"/>
  <c r="I188" i="10" s="1"/>
  <c r="I192" i="10" s="1"/>
  <c r="I193" i="10" s="1"/>
  <c r="C959" i="11" l="1"/>
  <c r="B958" i="11"/>
  <c r="C1649" i="11"/>
  <c r="B1648" i="11"/>
  <c r="C2109" i="11"/>
  <c r="B2108" i="11"/>
  <c r="C2340" i="11"/>
  <c r="B2339" i="11"/>
  <c r="C750" i="11"/>
  <c r="B749" i="11"/>
  <c r="C1189" i="11"/>
  <c r="B1188" i="11"/>
  <c r="C1879" i="11"/>
  <c r="B1878" i="11"/>
  <c r="C2569" i="11"/>
  <c r="B2568" i="11"/>
  <c r="C1419" i="11"/>
  <c r="B1418" i="11"/>
  <c r="C1420" i="11" l="1"/>
  <c r="B1419" i="11"/>
  <c r="C2570" i="11"/>
  <c r="B2569" i="11"/>
  <c r="C1880" i="11"/>
  <c r="B1879" i="11"/>
  <c r="C1190" i="11"/>
  <c r="B1189" i="11"/>
  <c r="C751" i="11"/>
  <c r="B750" i="11"/>
  <c r="C2341" i="11"/>
  <c r="B2340" i="11"/>
  <c r="C2110" i="11"/>
  <c r="B2109" i="11"/>
  <c r="C1650" i="11"/>
  <c r="B1649" i="11"/>
  <c r="C960" i="11"/>
  <c r="B959" i="11"/>
  <c r="C961" i="11" l="1"/>
  <c r="B960" i="11"/>
  <c r="C1651" i="11"/>
  <c r="B1650" i="11"/>
  <c r="C2111" i="11"/>
  <c r="B2110" i="11"/>
  <c r="C2342" i="11"/>
  <c r="B2341" i="11"/>
  <c r="C752" i="11"/>
  <c r="B751" i="11"/>
  <c r="C1191" i="11"/>
  <c r="B1190" i="11"/>
  <c r="C1881" i="11"/>
  <c r="B1880" i="11"/>
  <c r="C2571" i="11"/>
  <c r="B2570" i="11"/>
  <c r="C1421" i="11"/>
  <c r="B1420" i="11"/>
  <c r="C1422" i="11" l="1"/>
  <c r="B1421" i="11"/>
  <c r="C2572" i="11"/>
  <c r="B2571" i="11"/>
  <c r="C1882" i="11"/>
  <c r="B1881" i="11"/>
  <c r="C1192" i="11"/>
  <c r="B1191" i="11"/>
  <c r="C753" i="11"/>
  <c r="B752" i="11"/>
  <c r="C2343" i="11"/>
  <c r="B2342" i="11"/>
  <c r="C2112" i="11"/>
  <c r="B2111" i="11"/>
  <c r="C1652" i="11"/>
  <c r="B1651" i="11"/>
  <c r="C962" i="11"/>
  <c r="B961" i="11"/>
  <c r="C963" i="11" l="1"/>
  <c r="B962" i="11"/>
  <c r="C1653" i="11"/>
  <c r="B1652" i="11"/>
  <c r="C2113" i="11"/>
  <c r="B2112" i="11"/>
  <c r="C2344" i="11"/>
  <c r="B2343" i="11"/>
  <c r="C754" i="11"/>
  <c r="B753" i="11"/>
  <c r="C1193" i="11"/>
  <c r="B1192" i="11"/>
  <c r="C1883" i="11"/>
  <c r="B1882" i="11"/>
  <c r="C2573" i="11"/>
  <c r="B2572" i="11"/>
  <c r="C1423" i="11"/>
  <c r="B1422" i="11"/>
  <c r="C1424" i="11" l="1"/>
  <c r="B1423" i="11"/>
  <c r="C2574" i="11"/>
  <c r="B2573" i="11"/>
  <c r="C1884" i="11"/>
  <c r="B1883" i="11"/>
  <c r="C1194" i="11"/>
  <c r="B1193" i="11"/>
  <c r="C755" i="11"/>
  <c r="B754" i="11"/>
  <c r="C2345" i="11"/>
  <c r="B2344" i="11"/>
  <c r="C2114" i="11"/>
  <c r="B2113" i="11"/>
  <c r="C1654" i="11"/>
  <c r="B1653" i="11"/>
  <c r="C964" i="11"/>
  <c r="B963" i="11"/>
  <c r="C965" i="11" l="1"/>
  <c r="B964" i="11"/>
  <c r="C1655" i="11"/>
  <c r="B1654" i="11"/>
  <c r="C2115" i="11"/>
  <c r="B2114" i="11"/>
  <c r="C2346" i="11"/>
  <c r="B2345" i="11"/>
  <c r="C756" i="11"/>
  <c r="B755" i="11"/>
  <c r="C1195" i="11"/>
  <c r="B1194" i="11"/>
  <c r="C1885" i="11"/>
  <c r="B1884" i="11"/>
  <c r="C2575" i="11"/>
  <c r="B2574" i="11"/>
  <c r="C1425" i="11"/>
  <c r="B1424" i="11"/>
  <c r="C1426" i="11" l="1"/>
  <c r="B1425" i="11"/>
  <c r="C1886" i="11"/>
  <c r="B1885" i="11"/>
  <c r="C1196" i="11"/>
  <c r="B1195" i="11"/>
  <c r="C757" i="11"/>
  <c r="B756" i="11"/>
  <c r="C2347" i="11"/>
  <c r="B2346" i="11"/>
  <c r="C2116" i="11"/>
  <c r="B2115" i="11"/>
  <c r="C1656" i="11"/>
  <c r="B1655" i="11"/>
  <c r="C966" i="11"/>
  <c r="B965" i="11"/>
  <c r="C2576" i="11"/>
  <c r="B2575" i="11"/>
  <c r="C2577" i="11" l="1"/>
  <c r="B2576" i="11"/>
  <c r="C967" i="11"/>
  <c r="B966" i="11"/>
  <c r="C1657" i="11"/>
  <c r="B1656" i="11"/>
  <c r="C2117" i="11"/>
  <c r="B2116" i="11"/>
  <c r="C2348" i="11"/>
  <c r="B2347" i="11"/>
  <c r="C758" i="11"/>
  <c r="B757" i="11"/>
  <c r="C1197" i="11"/>
  <c r="B1196" i="11"/>
  <c r="C1887" i="11"/>
  <c r="B1886" i="11"/>
  <c r="C1427" i="11"/>
  <c r="B1426" i="11"/>
  <c r="C1888" i="11" l="1"/>
  <c r="B1887" i="11"/>
  <c r="C1198" i="11"/>
  <c r="B1197" i="11"/>
  <c r="C759" i="11"/>
  <c r="B758" i="11"/>
  <c r="C2349" i="11"/>
  <c r="B2348" i="11"/>
  <c r="C2118" i="11"/>
  <c r="B2117" i="11"/>
  <c r="C1658" i="11"/>
  <c r="B1657" i="11"/>
  <c r="C968" i="11"/>
  <c r="B967" i="11"/>
  <c r="C2578" i="11"/>
  <c r="B2577" i="11"/>
  <c r="C1428" i="11"/>
  <c r="B1427" i="11"/>
  <c r="C2579" i="11" l="1"/>
  <c r="B2578" i="11"/>
  <c r="C1659" i="11"/>
  <c r="B1658" i="11"/>
  <c r="C2119" i="11"/>
  <c r="B2118" i="11"/>
  <c r="C2350" i="11"/>
  <c r="B2349" i="11"/>
  <c r="C760" i="11"/>
  <c r="B759" i="11"/>
  <c r="C1199" i="11"/>
  <c r="B1198" i="11"/>
  <c r="C1889" i="11"/>
  <c r="B1888" i="11"/>
  <c r="C1429" i="11"/>
  <c r="B1428" i="11"/>
  <c r="C969" i="11"/>
  <c r="B968" i="11"/>
  <c r="C970" i="11" l="1"/>
  <c r="B969" i="11"/>
  <c r="C1430" i="11"/>
  <c r="B1429" i="11"/>
  <c r="C1890" i="11"/>
  <c r="B1889" i="11"/>
  <c r="C1200" i="11"/>
  <c r="B1199" i="11"/>
  <c r="C761" i="11"/>
  <c r="B760" i="11"/>
  <c r="C2351" i="11"/>
  <c r="B2350" i="11"/>
  <c r="C2120" i="11"/>
  <c r="B2119" i="11"/>
  <c r="C1660" i="11"/>
  <c r="B1659" i="11"/>
  <c r="C2580" i="11"/>
  <c r="B2579" i="11"/>
  <c r="C2581" i="11" l="1"/>
  <c r="B2580" i="11"/>
  <c r="C1661" i="11"/>
  <c r="B1660" i="11"/>
  <c r="C2121" i="11"/>
  <c r="B2120" i="11"/>
  <c r="C2352" i="11"/>
  <c r="B2351" i="11"/>
  <c r="C762" i="11"/>
  <c r="B761" i="11"/>
  <c r="C1201" i="11"/>
  <c r="B1200" i="11"/>
  <c r="C1891" i="11"/>
  <c r="B1890" i="11"/>
  <c r="C1431" i="11"/>
  <c r="B1430" i="11"/>
  <c r="C971" i="11"/>
  <c r="B970" i="11"/>
  <c r="C972" i="11" l="1"/>
  <c r="B971" i="11"/>
  <c r="C1432" i="11"/>
  <c r="B1431" i="11"/>
  <c r="C1892" i="11"/>
  <c r="B1891" i="11"/>
  <c r="C1202" i="11"/>
  <c r="B1201" i="11"/>
  <c r="C763" i="11"/>
  <c r="B762" i="11"/>
  <c r="C2353" i="11"/>
  <c r="B2352" i="11"/>
  <c r="C2122" i="11"/>
  <c r="B2121" i="11"/>
  <c r="C1662" i="11"/>
  <c r="B1661" i="11"/>
  <c r="C2582" i="11"/>
  <c r="B2581" i="11"/>
  <c r="C1663" i="11" l="1"/>
  <c r="B1662" i="11"/>
  <c r="C2123" i="11"/>
  <c r="B2122" i="11"/>
  <c r="C2354" i="11"/>
  <c r="B2353" i="11"/>
  <c r="C764" i="11"/>
  <c r="B763" i="11"/>
  <c r="C1203" i="11"/>
  <c r="B1202" i="11"/>
  <c r="C1893" i="11"/>
  <c r="B1892" i="11"/>
  <c r="C1433" i="11"/>
  <c r="B1432" i="11"/>
  <c r="C973" i="11"/>
  <c r="B972" i="11"/>
  <c r="C2583" i="11"/>
  <c r="B2582" i="11"/>
  <c r="C974" i="11" l="1"/>
  <c r="B973" i="11"/>
  <c r="C1894" i="11"/>
  <c r="B1893" i="11"/>
  <c r="C765" i="11"/>
  <c r="B764" i="11"/>
  <c r="C2355" i="11"/>
  <c r="B2354" i="11"/>
  <c r="C2124" i="11"/>
  <c r="B2123" i="11"/>
  <c r="C1664" i="11"/>
  <c r="B1663" i="11"/>
  <c r="C2584" i="11"/>
  <c r="B2583" i="11"/>
  <c r="C1434" i="11"/>
  <c r="B1433" i="11"/>
  <c r="C1204" i="11"/>
  <c r="B1203" i="11"/>
  <c r="C1435" i="11" l="1"/>
  <c r="B1434" i="11"/>
  <c r="C1665" i="11"/>
  <c r="B1664" i="11"/>
  <c r="C2125" i="11"/>
  <c r="B2124" i="11"/>
  <c r="C2356" i="11"/>
  <c r="B2355" i="11"/>
  <c r="C766" i="11"/>
  <c r="B765" i="11"/>
  <c r="C1895" i="11"/>
  <c r="B1894" i="11"/>
  <c r="C975" i="11"/>
  <c r="B974" i="11"/>
  <c r="C1205" i="11"/>
  <c r="B1204" i="11"/>
  <c r="C2585" i="11"/>
  <c r="B2584" i="11"/>
  <c r="C1206" i="11" l="1"/>
  <c r="B1205" i="11"/>
  <c r="C976" i="11"/>
  <c r="B975" i="11"/>
  <c r="C1896" i="11"/>
  <c r="B1895" i="11"/>
  <c r="C767" i="11"/>
  <c r="B766" i="11"/>
  <c r="C2357" i="11"/>
  <c r="B2356" i="11"/>
  <c r="C2126" i="11"/>
  <c r="B2125" i="11"/>
  <c r="C1666" i="11"/>
  <c r="B1665" i="11"/>
  <c r="C1436" i="11"/>
  <c r="B1435" i="11"/>
  <c r="C2586" i="11"/>
  <c r="B2585" i="11"/>
  <c r="C2587" i="11" l="1"/>
  <c r="B2586" i="11"/>
  <c r="C1437" i="11"/>
  <c r="B1436" i="11"/>
  <c r="C1667" i="11"/>
  <c r="B1666" i="11"/>
  <c r="C2127" i="11"/>
  <c r="B2126" i="11"/>
  <c r="C2358" i="11"/>
  <c r="B2357" i="11"/>
  <c r="C768" i="11"/>
  <c r="B767" i="11"/>
  <c r="C1897" i="11"/>
  <c r="B1896" i="11"/>
  <c r="C977" i="11"/>
  <c r="B976" i="11"/>
  <c r="C1207" i="11"/>
  <c r="B1206" i="11"/>
  <c r="C1208" i="11" l="1"/>
  <c r="B1207" i="11"/>
  <c r="C1898" i="11"/>
  <c r="B1897" i="11"/>
  <c r="C769" i="11"/>
  <c r="B768" i="11"/>
  <c r="C2359" i="11"/>
  <c r="B2358" i="11"/>
  <c r="C2128" i="11"/>
  <c r="B2127" i="11"/>
  <c r="C1668" i="11"/>
  <c r="B1667" i="11"/>
  <c r="C1438" i="11"/>
  <c r="B1437" i="11"/>
  <c r="C2588" i="11"/>
  <c r="B2587" i="11"/>
  <c r="C978" i="11"/>
  <c r="B977" i="11"/>
  <c r="C979" i="11" l="1"/>
  <c r="B978" i="11"/>
  <c r="C1439" i="11"/>
  <c r="B1438" i="11"/>
  <c r="C1669" i="11"/>
  <c r="B1668" i="11"/>
  <c r="C2129" i="11"/>
  <c r="B2128" i="11"/>
  <c r="C2360" i="11"/>
  <c r="B2359" i="11"/>
  <c r="C770" i="11"/>
  <c r="B769" i="11"/>
  <c r="C1899" i="11"/>
  <c r="B1898" i="11"/>
  <c r="C1209" i="11"/>
  <c r="B1208" i="11"/>
  <c r="C2589" i="11"/>
  <c r="B2588" i="11"/>
  <c r="C2590" i="11" l="1"/>
  <c r="B2589" i="11"/>
  <c r="C1900" i="11"/>
  <c r="B1899" i="11"/>
  <c r="C771" i="11"/>
  <c r="B770" i="11"/>
  <c r="C2361" i="11"/>
  <c r="B2360" i="11"/>
  <c r="C2130" i="11"/>
  <c r="B2129" i="11"/>
  <c r="C1670" i="11"/>
  <c r="B1669" i="11"/>
  <c r="C1440" i="11"/>
  <c r="B1439" i="11"/>
  <c r="C980" i="11"/>
  <c r="B979" i="11"/>
  <c r="C1210" i="11"/>
  <c r="B1209" i="11"/>
  <c r="C1211" i="11" l="1"/>
  <c r="B1210" i="11"/>
  <c r="C981" i="11"/>
  <c r="B980" i="11"/>
  <c r="C1441" i="11"/>
  <c r="B1440" i="11"/>
  <c r="C1671" i="11"/>
  <c r="B1670" i="11"/>
  <c r="C2131" i="11"/>
  <c r="B2130" i="11"/>
  <c r="C2362" i="11"/>
  <c r="B2361" i="11"/>
  <c r="C772" i="11"/>
  <c r="B771" i="11"/>
  <c r="C1901" i="11"/>
  <c r="B1900" i="11"/>
  <c r="C2591" i="11"/>
  <c r="B2590" i="11"/>
  <c r="C2592" i="11" l="1"/>
  <c r="B2591" i="11"/>
  <c r="C1902" i="11"/>
  <c r="B1901" i="11"/>
  <c r="C773" i="11"/>
  <c r="B772" i="11"/>
  <c r="C2363" i="11"/>
  <c r="B2362" i="11"/>
  <c r="C2132" i="11"/>
  <c r="B2131" i="11"/>
  <c r="C1672" i="11"/>
  <c r="B1671" i="11"/>
  <c r="C1442" i="11"/>
  <c r="B1441" i="11"/>
  <c r="C982" i="11"/>
  <c r="B981" i="11"/>
  <c r="C1212" i="11"/>
  <c r="B1211" i="11"/>
  <c r="C983" i="11" l="1"/>
  <c r="B982" i="11"/>
  <c r="C1673" i="11"/>
  <c r="B1672" i="11"/>
  <c r="C2133" i="11"/>
  <c r="B2132" i="11"/>
  <c r="C2364" i="11"/>
  <c r="B2363" i="11"/>
  <c r="C774" i="11"/>
  <c r="B773" i="11"/>
  <c r="C1903" i="11"/>
  <c r="B1902" i="11"/>
  <c r="C2593" i="11"/>
  <c r="B2592" i="11"/>
  <c r="C1213" i="11"/>
  <c r="B1212" i="11"/>
  <c r="C1443" i="11"/>
  <c r="B1442" i="11"/>
  <c r="C1214" i="11" l="1"/>
  <c r="B1213" i="11"/>
  <c r="C1904" i="11"/>
  <c r="B1903" i="11"/>
  <c r="C775" i="11"/>
  <c r="B774" i="11"/>
  <c r="C2365" i="11"/>
  <c r="B2364" i="11"/>
  <c r="C2134" i="11"/>
  <c r="B2133" i="11"/>
  <c r="C1674" i="11"/>
  <c r="B1673" i="11"/>
  <c r="C984" i="11"/>
  <c r="B983" i="11"/>
  <c r="C1444" i="11"/>
  <c r="B1443" i="11"/>
  <c r="C2594" i="11"/>
  <c r="B2593" i="11"/>
  <c r="C2595" i="11" l="1"/>
  <c r="B2594" i="11"/>
  <c r="C985" i="11"/>
  <c r="B984" i="11"/>
  <c r="C1675" i="11"/>
  <c r="B1674" i="11"/>
  <c r="C2135" i="11"/>
  <c r="B2134" i="11"/>
  <c r="C2366" i="11"/>
  <c r="B2365" i="11"/>
  <c r="C776" i="11"/>
  <c r="B775" i="11"/>
  <c r="C1905" i="11"/>
  <c r="B1904" i="11"/>
  <c r="C1215" i="11"/>
  <c r="B1214" i="11"/>
  <c r="C1445" i="11"/>
  <c r="B1444" i="11"/>
  <c r="C1216" i="11" l="1"/>
  <c r="B1215" i="11"/>
  <c r="C1906" i="11"/>
  <c r="B1905" i="11"/>
  <c r="C777" i="11"/>
  <c r="B776" i="11"/>
  <c r="C2367" i="11"/>
  <c r="B2366" i="11"/>
  <c r="C2136" i="11"/>
  <c r="B2135" i="11"/>
  <c r="C1676" i="11"/>
  <c r="B1675" i="11"/>
  <c r="C986" i="11"/>
  <c r="B985" i="11"/>
  <c r="C2596" i="11"/>
  <c r="B2595" i="11"/>
  <c r="C1446" i="11"/>
  <c r="B1445" i="11"/>
  <c r="C2597" i="11" l="1"/>
  <c r="B2596" i="11"/>
  <c r="C987" i="11"/>
  <c r="B986" i="11"/>
  <c r="C1677" i="11"/>
  <c r="B1676" i="11"/>
  <c r="C2137" i="11"/>
  <c r="B2136" i="11"/>
  <c r="C2368" i="11"/>
  <c r="B2367" i="11"/>
  <c r="C778" i="11"/>
  <c r="B777" i="11"/>
  <c r="C1907" i="11"/>
  <c r="B1906" i="11"/>
  <c r="C1217" i="11"/>
  <c r="B1216" i="11"/>
  <c r="C1447" i="11"/>
  <c r="B1446" i="11"/>
  <c r="C1448" i="11" l="1"/>
  <c r="B1447" i="11"/>
  <c r="C1908" i="11"/>
  <c r="B1907" i="11"/>
  <c r="C779" i="11"/>
  <c r="B778" i="11"/>
  <c r="C2369" i="11"/>
  <c r="B2368" i="11"/>
  <c r="C2138" i="11"/>
  <c r="B2137" i="11"/>
  <c r="C1678" i="11"/>
  <c r="B1677" i="11"/>
  <c r="C988" i="11"/>
  <c r="B987" i="11"/>
  <c r="C2598" i="11"/>
  <c r="B2597" i="11"/>
  <c r="C1218" i="11"/>
  <c r="B1217" i="11"/>
  <c r="C1219" i="11" l="1"/>
  <c r="B1218" i="11"/>
  <c r="C989" i="11"/>
  <c r="B988" i="11"/>
  <c r="C1679" i="11"/>
  <c r="B1678" i="11"/>
  <c r="C2139" i="11"/>
  <c r="B2138" i="11"/>
  <c r="C2370" i="11"/>
  <c r="B2369" i="11"/>
  <c r="C780" i="11"/>
  <c r="B779" i="11"/>
  <c r="C1909" i="11"/>
  <c r="B1908" i="11"/>
  <c r="C1449" i="11"/>
  <c r="B1448" i="11"/>
  <c r="C2599" i="11"/>
  <c r="B2598" i="11"/>
  <c r="C2600" i="11" l="1"/>
  <c r="B2599" i="11"/>
  <c r="C1910" i="11"/>
  <c r="B1909" i="11"/>
  <c r="C781" i="11"/>
  <c r="B780" i="11"/>
  <c r="C2371" i="11"/>
  <c r="B2370" i="11"/>
  <c r="C2140" i="11"/>
  <c r="B2139" i="11"/>
  <c r="C1680" i="11"/>
  <c r="B1679" i="11"/>
  <c r="C990" i="11"/>
  <c r="B989" i="11"/>
  <c r="C1220" i="11"/>
  <c r="B1219" i="11"/>
  <c r="C1450" i="11"/>
  <c r="B1449" i="11"/>
  <c r="C1221" i="11" l="1"/>
  <c r="B1220" i="11"/>
  <c r="C1681" i="11"/>
  <c r="B1680" i="11"/>
  <c r="C2141" i="11"/>
  <c r="B2140" i="11"/>
  <c r="C2372" i="11"/>
  <c r="B2371" i="11"/>
  <c r="C782" i="11"/>
  <c r="B781" i="11"/>
  <c r="C1911" i="11"/>
  <c r="B1910" i="11"/>
  <c r="C2601" i="11"/>
  <c r="B2600" i="11"/>
  <c r="C1451" i="11"/>
  <c r="B1450" i="11"/>
  <c r="C991" i="11"/>
  <c r="B990" i="11"/>
  <c r="C992" i="11" l="1"/>
  <c r="B991" i="11"/>
  <c r="C2602" i="11"/>
  <c r="B2601" i="11"/>
  <c r="C1912" i="11"/>
  <c r="B1911" i="11"/>
  <c r="C783" i="11"/>
  <c r="B782" i="11"/>
  <c r="C2373" i="11"/>
  <c r="B2372" i="11"/>
  <c r="C2142" i="11"/>
  <c r="B2141" i="11"/>
  <c r="C1682" i="11"/>
  <c r="B1681" i="11"/>
  <c r="C1222" i="11"/>
  <c r="B1221" i="11"/>
  <c r="C1452" i="11"/>
  <c r="B1451" i="11"/>
  <c r="C1223" i="11" l="1"/>
  <c r="B1222" i="11"/>
  <c r="C2143" i="11"/>
  <c r="B2142" i="11"/>
  <c r="C2374" i="11"/>
  <c r="B2373" i="11"/>
  <c r="C784" i="11"/>
  <c r="B783" i="11"/>
  <c r="C1913" i="11"/>
  <c r="B1912" i="11"/>
  <c r="C2603" i="11"/>
  <c r="B2602" i="11"/>
  <c r="C993" i="11"/>
  <c r="B992" i="11"/>
  <c r="C1453" i="11"/>
  <c r="B1452" i="11"/>
  <c r="C1683" i="11"/>
  <c r="B1682" i="11"/>
  <c r="C1454" i="11" l="1"/>
  <c r="B1453" i="11"/>
  <c r="C994" i="11"/>
  <c r="B993" i="11"/>
  <c r="C2604" i="11"/>
  <c r="B2603" i="11"/>
  <c r="C1914" i="11"/>
  <c r="B1913" i="11"/>
  <c r="C785" i="11"/>
  <c r="B784" i="11"/>
  <c r="C2375" i="11"/>
  <c r="B2374" i="11"/>
  <c r="C2144" i="11"/>
  <c r="B2143" i="11"/>
  <c r="C1224" i="11"/>
  <c r="B1223" i="11"/>
  <c r="C1684" i="11"/>
  <c r="B1683" i="11"/>
  <c r="C1685" i="11" l="1"/>
  <c r="B1684" i="11"/>
  <c r="C2145" i="11"/>
  <c r="B2144" i="11"/>
  <c r="C2376" i="11"/>
  <c r="B2375" i="11"/>
  <c r="C786" i="11"/>
  <c r="B785" i="11"/>
  <c r="C1915" i="11"/>
  <c r="B1914" i="11"/>
  <c r="C2605" i="11"/>
  <c r="B2604" i="11"/>
  <c r="C995" i="11"/>
  <c r="B994" i="11"/>
  <c r="C1455" i="11"/>
  <c r="B1454" i="11"/>
  <c r="C1225" i="11"/>
  <c r="B1224" i="11"/>
  <c r="C2146" i="11" l="1"/>
  <c r="B2145" i="11"/>
  <c r="C1686" i="11"/>
  <c r="B1685" i="11"/>
  <c r="C1226" i="11"/>
  <c r="B1225" i="11"/>
  <c r="C1456" i="11"/>
  <c r="B1455" i="11"/>
  <c r="C996" i="11"/>
  <c r="B995" i="11"/>
  <c r="C2606" i="11"/>
  <c r="B2605" i="11"/>
  <c r="C1916" i="11"/>
  <c r="B1915" i="11"/>
  <c r="C787" i="11"/>
  <c r="B786" i="11"/>
  <c r="C2377" i="11"/>
  <c r="B2376" i="11"/>
  <c r="C788" i="11" l="1"/>
  <c r="B787" i="11"/>
  <c r="C2607" i="11"/>
  <c r="B2606" i="11"/>
  <c r="C1457" i="11"/>
  <c r="B1456" i="11"/>
  <c r="C1227" i="11"/>
  <c r="B1226" i="11"/>
  <c r="C1687" i="11"/>
  <c r="B1686" i="11"/>
  <c r="C2147" i="11"/>
  <c r="B2146" i="11"/>
  <c r="C2378" i="11"/>
  <c r="B2377" i="11"/>
  <c r="C1917" i="11"/>
  <c r="B1916" i="11"/>
  <c r="C997" i="11"/>
  <c r="B996" i="11"/>
  <c r="C1918" i="11" l="1"/>
  <c r="B1917" i="11"/>
  <c r="C2379" i="11"/>
  <c r="B2378" i="11"/>
  <c r="C2148" i="11"/>
  <c r="B2147" i="11"/>
  <c r="C1688" i="11"/>
  <c r="B1687" i="11"/>
  <c r="C1228" i="11"/>
  <c r="B1227" i="11"/>
  <c r="C1458" i="11"/>
  <c r="B1457" i="11"/>
  <c r="C2608" i="11"/>
  <c r="B2607" i="11"/>
  <c r="C789" i="11"/>
  <c r="B788" i="11"/>
  <c r="C998" i="11"/>
  <c r="B997" i="11"/>
  <c r="C790" i="11" l="1"/>
  <c r="B789" i="11"/>
  <c r="C2609" i="11"/>
  <c r="B2608" i="11"/>
  <c r="C1459" i="11"/>
  <c r="B1458" i="11"/>
  <c r="C1229" i="11"/>
  <c r="B1228" i="11"/>
  <c r="C1689" i="11"/>
  <c r="B1688" i="11"/>
  <c r="C2149" i="11"/>
  <c r="B2148" i="11"/>
  <c r="C2380" i="11"/>
  <c r="B2379" i="11"/>
  <c r="C1919" i="11"/>
  <c r="B1918" i="11"/>
  <c r="C999" i="11"/>
  <c r="B998" i="11"/>
  <c r="C1000" i="11" l="1"/>
  <c r="B999" i="11"/>
  <c r="C2381" i="11"/>
  <c r="B2380" i="11"/>
  <c r="C2150" i="11"/>
  <c r="B2149" i="11"/>
  <c r="C1690" i="11"/>
  <c r="B1689" i="11"/>
  <c r="C1230" i="11"/>
  <c r="B1229" i="11"/>
  <c r="C1460" i="11"/>
  <c r="B1459" i="11"/>
  <c r="C2610" i="11"/>
  <c r="B2609" i="11"/>
  <c r="C791" i="11"/>
  <c r="B790" i="11"/>
  <c r="C1920" i="11"/>
  <c r="B1919" i="11"/>
  <c r="C1921" i="11" l="1"/>
  <c r="B1920" i="11"/>
  <c r="C2611" i="11"/>
  <c r="B2610" i="11"/>
  <c r="C1231" i="11"/>
  <c r="B1230" i="11"/>
  <c r="C1691" i="11"/>
  <c r="B1690" i="11"/>
  <c r="C2151" i="11"/>
  <c r="B2150" i="11"/>
  <c r="C2382" i="11"/>
  <c r="B2381" i="11"/>
  <c r="C1001" i="11"/>
  <c r="B1000" i="11"/>
  <c r="C792" i="11"/>
  <c r="B791" i="11"/>
  <c r="C1461" i="11"/>
  <c r="B1460" i="11"/>
  <c r="C793" i="11" l="1"/>
  <c r="B792" i="11"/>
  <c r="C1002" i="11"/>
  <c r="B1001" i="11"/>
  <c r="C2383" i="11"/>
  <c r="B2382" i="11"/>
  <c r="C2152" i="11"/>
  <c r="B2151" i="11"/>
  <c r="C1692" i="11"/>
  <c r="B1691" i="11"/>
  <c r="C1232" i="11"/>
  <c r="B1231" i="11"/>
  <c r="C2612" i="11"/>
  <c r="B2611" i="11"/>
  <c r="C1922" i="11"/>
  <c r="B1921" i="11"/>
  <c r="C1462" i="11"/>
  <c r="B1461" i="11"/>
  <c r="C1463" i="11" l="1"/>
  <c r="B1462" i="11"/>
  <c r="C2613" i="11"/>
  <c r="B2612" i="11"/>
  <c r="C1233" i="11"/>
  <c r="B1232" i="11"/>
  <c r="C1693" i="11"/>
  <c r="B1692" i="11"/>
  <c r="C2153" i="11"/>
  <c r="B2152" i="11"/>
  <c r="C2384" i="11"/>
  <c r="B2383" i="11"/>
  <c r="C1003" i="11"/>
  <c r="B1002" i="11"/>
  <c r="C794" i="11"/>
  <c r="B793" i="11"/>
  <c r="C1923" i="11"/>
  <c r="B1922" i="11"/>
  <c r="C795" i="11" l="1"/>
  <c r="B794" i="11"/>
  <c r="C2385" i="11"/>
  <c r="B2384" i="11"/>
  <c r="C1694" i="11"/>
  <c r="B1693" i="11"/>
  <c r="C1234" i="11"/>
  <c r="B1233" i="11"/>
  <c r="C2614" i="11"/>
  <c r="B2613" i="11"/>
  <c r="C1464" i="11"/>
  <c r="B1463" i="11"/>
  <c r="C1924" i="11"/>
  <c r="B1923" i="11"/>
  <c r="C1004" i="11"/>
  <c r="B1003" i="11"/>
  <c r="C2154" i="11"/>
  <c r="B2153" i="11"/>
  <c r="C1005" i="11" l="1"/>
  <c r="B1004" i="11"/>
  <c r="C1465" i="11"/>
  <c r="B1464" i="11"/>
  <c r="C2615" i="11"/>
  <c r="B2614" i="11"/>
  <c r="C1235" i="11"/>
  <c r="B1234" i="11"/>
  <c r="C1695" i="11"/>
  <c r="B1694" i="11"/>
  <c r="C2386" i="11"/>
  <c r="B2385" i="11"/>
  <c r="C796" i="11"/>
  <c r="B795" i="11"/>
  <c r="C2155" i="11"/>
  <c r="B2154" i="11"/>
  <c r="C1925" i="11"/>
  <c r="B1924" i="11"/>
  <c r="C1926" i="11" l="1"/>
  <c r="B1925" i="11"/>
  <c r="C2156" i="11"/>
  <c r="B2155" i="11"/>
  <c r="C797" i="11"/>
  <c r="B796" i="11"/>
  <c r="C2387" i="11"/>
  <c r="B2386" i="11"/>
  <c r="C1696" i="11"/>
  <c r="B1695" i="11"/>
  <c r="C1236" i="11"/>
  <c r="B1235" i="11"/>
  <c r="C2616" i="11"/>
  <c r="B2615" i="11"/>
  <c r="C1466" i="11"/>
  <c r="B1465" i="11"/>
  <c r="C1006" i="11"/>
  <c r="B1005" i="11"/>
  <c r="C1467" i="11" l="1"/>
  <c r="B1466" i="11"/>
  <c r="C1237" i="11"/>
  <c r="B1236" i="11"/>
  <c r="C1697" i="11"/>
  <c r="B1696" i="11"/>
  <c r="C2388" i="11"/>
  <c r="B2387" i="11"/>
  <c r="C798" i="11"/>
  <c r="B797" i="11"/>
  <c r="C2157" i="11"/>
  <c r="B2156" i="11"/>
  <c r="C1927" i="11"/>
  <c r="B1926" i="11"/>
  <c r="C1007" i="11"/>
  <c r="B1006" i="11"/>
  <c r="C2617" i="11"/>
  <c r="B2616" i="11"/>
  <c r="C1008" i="11" l="1"/>
  <c r="B1007" i="11"/>
  <c r="C1928" i="11"/>
  <c r="B1927" i="11"/>
  <c r="C2158" i="11"/>
  <c r="B2157" i="11"/>
  <c r="C799" i="11"/>
  <c r="B798" i="11"/>
  <c r="C2389" i="11"/>
  <c r="B2388" i="11"/>
  <c r="C1698" i="11"/>
  <c r="B1697" i="11"/>
  <c r="C1238" i="11"/>
  <c r="B1237" i="11"/>
  <c r="C1468" i="11"/>
  <c r="B1467" i="11"/>
  <c r="C2618" i="11"/>
  <c r="B2617" i="11"/>
  <c r="C2619" i="11" l="1"/>
  <c r="B2618" i="11"/>
  <c r="C1239" i="11"/>
  <c r="B1238" i="11"/>
  <c r="C1699" i="11"/>
  <c r="B1698" i="11"/>
  <c r="C2390" i="11"/>
  <c r="B2389" i="11"/>
  <c r="C800" i="11"/>
  <c r="B799" i="11"/>
  <c r="C2159" i="11"/>
  <c r="B2158" i="11"/>
  <c r="C1929" i="11"/>
  <c r="B1928" i="11"/>
  <c r="C1009" i="11"/>
  <c r="B1008" i="11"/>
  <c r="C1469" i="11"/>
  <c r="B1468" i="11"/>
  <c r="C1470" i="11" l="1"/>
  <c r="B1469" i="11"/>
  <c r="C1930" i="11"/>
  <c r="B1929" i="11"/>
  <c r="C2160" i="11"/>
  <c r="B2159" i="11"/>
  <c r="C801" i="11"/>
  <c r="B800" i="11"/>
  <c r="C2391" i="11"/>
  <c r="B2390" i="11"/>
  <c r="C1700" i="11"/>
  <c r="B1699" i="11"/>
  <c r="C1240" i="11"/>
  <c r="B1239" i="11"/>
  <c r="C2620" i="11"/>
  <c r="B2619" i="11"/>
  <c r="C1010" i="11"/>
  <c r="B1009" i="11"/>
  <c r="C2621" i="11" l="1"/>
  <c r="B2620" i="11"/>
  <c r="C1241" i="11"/>
  <c r="B1240" i="11"/>
  <c r="C1701" i="11"/>
  <c r="B1700" i="11"/>
  <c r="C2392" i="11"/>
  <c r="B2391" i="11"/>
  <c r="C802" i="11"/>
  <c r="B801" i="11"/>
  <c r="C2161" i="11"/>
  <c r="B2160" i="11"/>
  <c r="C1931" i="11"/>
  <c r="B1930" i="11"/>
  <c r="C1471" i="11"/>
  <c r="B1470" i="11"/>
  <c r="C1011" i="11"/>
  <c r="B1010" i="11"/>
  <c r="C1932" i="11" l="1"/>
  <c r="B1931" i="11"/>
  <c r="C2162" i="11"/>
  <c r="B2161" i="11"/>
  <c r="C803" i="11"/>
  <c r="B802" i="11"/>
  <c r="C2393" i="11"/>
  <c r="B2392" i="11"/>
  <c r="C1702" i="11"/>
  <c r="B1701" i="11"/>
  <c r="C1242" i="11"/>
  <c r="B1241" i="11"/>
  <c r="C2622" i="11"/>
  <c r="B2621" i="11"/>
  <c r="C1012" i="11"/>
  <c r="B1011" i="11"/>
  <c r="C1472" i="11"/>
  <c r="B1471" i="11"/>
  <c r="C1473" i="11" l="1"/>
  <c r="B1472" i="11"/>
  <c r="C1013" i="11"/>
  <c r="B1012" i="11"/>
  <c r="C2623" i="11"/>
  <c r="B2622" i="11"/>
  <c r="C1243" i="11"/>
  <c r="B1242" i="11"/>
  <c r="C1703" i="11"/>
  <c r="B1702" i="11"/>
  <c r="C2394" i="11"/>
  <c r="B2393" i="11"/>
  <c r="C804" i="11"/>
  <c r="B803" i="11"/>
  <c r="C2163" i="11"/>
  <c r="B2162" i="11"/>
  <c r="C1933" i="11"/>
  <c r="B1932" i="11"/>
  <c r="C2164" i="11" l="1"/>
  <c r="B2163" i="11"/>
  <c r="C2395" i="11"/>
  <c r="B2394" i="11"/>
  <c r="C1704" i="11"/>
  <c r="B1703" i="11"/>
  <c r="C1244" i="11"/>
  <c r="B1243" i="11"/>
  <c r="C2624" i="11"/>
  <c r="B2623" i="11"/>
  <c r="C1014" i="11"/>
  <c r="B1013" i="11"/>
  <c r="C1474" i="11"/>
  <c r="B1473" i="11"/>
  <c r="C1934" i="11"/>
  <c r="B1933" i="11"/>
  <c r="C805" i="11"/>
  <c r="B804" i="11"/>
  <c r="C806" i="11" l="1"/>
  <c r="B805" i="11"/>
  <c r="C1475" i="11"/>
  <c r="B1474" i="11"/>
  <c r="C1015" i="11"/>
  <c r="B1014" i="11"/>
  <c r="C2625" i="11"/>
  <c r="B2624" i="11"/>
  <c r="C1245" i="11"/>
  <c r="B1244" i="11"/>
  <c r="C1705" i="11"/>
  <c r="B1704" i="11"/>
  <c r="C2396" i="11"/>
  <c r="B2395" i="11"/>
  <c r="C2165" i="11"/>
  <c r="B2164" i="11"/>
  <c r="C1935" i="11"/>
  <c r="B1934" i="11"/>
  <c r="C1936" i="11" l="1"/>
  <c r="B1935" i="11"/>
  <c r="C2397" i="11"/>
  <c r="B2396" i="11"/>
  <c r="C1706" i="11"/>
  <c r="B1705" i="11"/>
  <c r="C1246" i="11"/>
  <c r="B1245" i="11"/>
  <c r="C2626" i="11"/>
  <c r="B2625" i="11"/>
  <c r="C1016" i="11"/>
  <c r="B1015" i="11"/>
  <c r="C1476" i="11"/>
  <c r="B1475" i="11"/>
  <c r="C807" i="11"/>
  <c r="B806" i="11"/>
  <c r="C2166" i="11"/>
  <c r="B2165" i="11"/>
  <c r="C2167" i="11" l="1"/>
  <c r="B2166" i="11"/>
  <c r="C1477" i="11"/>
  <c r="B1476" i="11"/>
  <c r="C1017" i="11"/>
  <c r="B1016" i="11"/>
  <c r="C2627" i="11"/>
  <c r="B2626" i="11"/>
  <c r="C1247" i="11"/>
  <c r="B1246" i="11"/>
  <c r="C1707" i="11"/>
  <c r="B1706" i="11"/>
  <c r="C2398" i="11"/>
  <c r="B2397" i="11"/>
  <c r="C1937" i="11"/>
  <c r="B1936" i="11"/>
  <c r="C808" i="11"/>
  <c r="B807" i="11"/>
  <c r="C809" i="11" l="1"/>
  <c r="B808" i="11"/>
  <c r="C2399" i="11"/>
  <c r="B2398" i="11"/>
  <c r="C1248" i="11"/>
  <c r="B1247" i="11"/>
  <c r="C1018" i="11"/>
  <c r="B1017" i="11"/>
  <c r="C1478" i="11"/>
  <c r="B1477" i="11"/>
  <c r="C2168" i="11"/>
  <c r="B2167" i="11"/>
  <c r="C1938" i="11"/>
  <c r="B1937" i="11"/>
  <c r="C1708" i="11"/>
  <c r="B1707" i="11"/>
  <c r="C2628" i="11"/>
  <c r="B2627" i="11"/>
  <c r="C1709" i="11" l="1"/>
  <c r="B1708" i="11"/>
  <c r="C2169" i="11"/>
  <c r="B2168" i="11"/>
  <c r="C1479" i="11"/>
  <c r="B1478" i="11"/>
  <c r="C1019" i="11"/>
  <c r="B1018" i="11"/>
  <c r="C1249" i="11"/>
  <c r="B1248" i="11"/>
  <c r="C2400" i="11"/>
  <c r="B2399" i="11"/>
  <c r="C810" i="11"/>
  <c r="B809" i="11"/>
  <c r="C2629" i="11"/>
  <c r="B2628" i="11"/>
  <c r="C1939" i="11"/>
  <c r="B1938" i="11"/>
  <c r="C1940" i="11" l="1"/>
  <c r="B1939" i="11"/>
  <c r="C2630" i="11"/>
  <c r="B2629" i="11"/>
  <c r="C811" i="11"/>
  <c r="B810" i="11"/>
  <c r="C2401" i="11"/>
  <c r="B2400" i="11"/>
  <c r="C1250" i="11"/>
  <c r="B1249" i="11"/>
  <c r="C1020" i="11"/>
  <c r="B1019" i="11"/>
  <c r="C1480" i="11"/>
  <c r="B1479" i="11"/>
  <c r="C2170" i="11"/>
  <c r="B2169" i="11"/>
  <c r="C1710" i="11"/>
  <c r="B1709" i="11"/>
  <c r="C2171" i="11" l="1"/>
  <c r="B2170" i="11"/>
  <c r="C1481" i="11"/>
  <c r="B1480" i="11"/>
  <c r="C1021" i="11"/>
  <c r="B1020" i="11"/>
  <c r="C1251" i="11"/>
  <c r="B1250" i="11"/>
  <c r="C2402" i="11"/>
  <c r="B2401" i="11"/>
  <c r="C812" i="11"/>
  <c r="B811" i="11"/>
  <c r="C2631" i="11"/>
  <c r="B2630" i="11"/>
  <c r="C1941" i="11"/>
  <c r="B1940" i="11"/>
  <c r="C1711" i="11"/>
  <c r="B1710" i="11"/>
  <c r="C1942" i="11" l="1"/>
  <c r="B1941" i="11"/>
  <c r="C813" i="11"/>
  <c r="B812" i="11"/>
  <c r="C2403" i="11"/>
  <c r="B2402" i="11"/>
  <c r="C1252" i="11"/>
  <c r="B1251" i="11"/>
  <c r="C1022" i="11"/>
  <c r="B1021" i="11"/>
  <c r="C1482" i="11"/>
  <c r="B1481" i="11"/>
  <c r="C2172" i="11"/>
  <c r="B2171" i="11"/>
  <c r="C1712" i="11"/>
  <c r="B1711" i="11"/>
  <c r="C2632" i="11"/>
  <c r="B2631" i="11"/>
  <c r="C2633" i="11" l="1"/>
  <c r="B2632" i="11"/>
  <c r="C2173" i="11"/>
  <c r="B2172" i="11"/>
  <c r="C1483" i="11"/>
  <c r="B1482" i="11"/>
  <c r="C1023" i="11"/>
  <c r="B1022" i="11"/>
  <c r="C1253" i="11"/>
  <c r="B1252" i="11"/>
  <c r="C2404" i="11"/>
  <c r="B2403" i="11"/>
  <c r="C814" i="11"/>
  <c r="B813" i="11"/>
  <c r="C1943" i="11"/>
  <c r="B1942" i="11"/>
  <c r="C1713" i="11"/>
  <c r="B1712" i="11"/>
  <c r="C1714" i="11" l="1"/>
  <c r="B1713" i="11"/>
  <c r="C815" i="11"/>
  <c r="B814" i="11"/>
  <c r="C2405" i="11"/>
  <c r="B2404" i="11"/>
  <c r="C1254" i="11"/>
  <c r="B1253" i="11"/>
  <c r="C1024" i="11"/>
  <c r="B1023" i="11"/>
  <c r="C1484" i="11"/>
  <c r="B1483" i="11"/>
  <c r="C2174" i="11"/>
  <c r="B2173" i="11"/>
  <c r="C2634" i="11"/>
  <c r="B2633" i="11"/>
  <c r="C1944" i="11"/>
  <c r="B1943" i="11"/>
  <c r="C2635" i="11" l="1"/>
  <c r="B2634" i="11"/>
  <c r="C1485" i="11"/>
  <c r="B1484" i="11"/>
  <c r="C1025" i="11"/>
  <c r="B1024" i="11"/>
  <c r="C1255" i="11"/>
  <c r="B1254" i="11"/>
  <c r="C2406" i="11"/>
  <c r="B2405" i="11"/>
  <c r="C816" i="11"/>
  <c r="B815" i="11"/>
  <c r="C1715" i="11"/>
  <c r="B1714" i="11"/>
  <c r="C1945" i="11"/>
  <c r="B1944" i="11"/>
  <c r="C2175" i="11"/>
  <c r="B2174" i="11"/>
  <c r="C2176" i="11" l="1"/>
  <c r="B2175" i="11"/>
  <c r="C1716" i="11"/>
  <c r="B1715" i="11"/>
  <c r="C817" i="11"/>
  <c r="B816" i="11"/>
  <c r="C2407" i="11"/>
  <c r="B2406" i="11"/>
  <c r="C1256" i="11"/>
  <c r="B1255" i="11"/>
  <c r="C1026" i="11"/>
  <c r="B1025" i="11"/>
  <c r="C1486" i="11"/>
  <c r="B1485" i="11"/>
  <c r="C2636" i="11"/>
  <c r="B2635" i="11"/>
  <c r="C1946" i="11"/>
  <c r="B1945" i="11"/>
  <c r="C2637" i="11" l="1"/>
  <c r="B2636" i="11"/>
  <c r="C1487" i="11"/>
  <c r="B1486" i="11"/>
  <c r="C1027" i="11"/>
  <c r="B1026" i="11"/>
  <c r="C1257" i="11"/>
  <c r="B1256" i="11"/>
  <c r="C2408" i="11"/>
  <c r="B2407" i="11"/>
  <c r="C818" i="11"/>
  <c r="B817" i="11"/>
  <c r="C1717" i="11"/>
  <c r="B1716" i="11"/>
  <c r="C2177" i="11"/>
  <c r="B2176" i="11"/>
  <c r="C1947" i="11"/>
  <c r="B1946" i="11"/>
  <c r="C1948" i="11" l="1"/>
  <c r="B1947" i="11"/>
  <c r="C1718" i="11"/>
  <c r="B1717" i="11"/>
  <c r="C819" i="11"/>
  <c r="B818" i="11"/>
  <c r="C2409" i="11"/>
  <c r="B2408" i="11"/>
  <c r="C1258" i="11"/>
  <c r="B1257" i="11"/>
  <c r="C1028" i="11"/>
  <c r="B1027" i="11"/>
  <c r="C1488" i="11"/>
  <c r="B1487" i="11"/>
  <c r="C2638" i="11"/>
  <c r="B2637" i="11"/>
  <c r="C2178" i="11"/>
  <c r="B2177" i="11"/>
  <c r="C2639" i="11" l="1"/>
  <c r="B2638" i="11"/>
  <c r="C1029" i="11"/>
  <c r="B1028" i="11"/>
  <c r="C1259" i="11"/>
  <c r="B1258" i="11"/>
  <c r="C2410" i="11"/>
  <c r="B2409" i="11"/>
  <c r="C820" i="11"/>
  <c r="B819" i="11"/>
  <c r="C1719" i="11"/>
  <c r="B1718" i="11"/>
  <c r="C1949" i="11"/>
  <c r="B1948" i="11"/>
  <c r="C2179" i="11"/>
  <c r="B2178" i="11"/>
  <c r="C1489" i="11"/>
  <c r="B1488" i="11"/>
  <c r="C2180" i="11" l="1"/>
  <c r="B2179" i="11"/>
  <c r="C1950" i="11"/>
  <c r="B1949" i="11"/>
  <c r="C1720" i="11"/>
  <c r="B1719" i="11"/>
  <c r="C821" i="11"/>
  <c r="B820" i="11"/>
  <c r="C2411" i="11"/>
  <c r="B2410" i="11"/>
  <c r="C1260" i="11"/>
  <c r="B1259" i="11"/>
  <c r="C1030" i="11"/>
  <c r="B1029" i="11"/>
  <c r="C2640" i="11"/>
  <c r="B2639" i="11"/>
  <c r="C1490" i="11"/>
  <c r="B1489" i="11"/>
  <c r="C2641" i="11" l="1"/>
  <c r="B2640" i="11"/>
  <c r="C1261" i="11"/>
  <c r="B1260" i="11"/>
  <c r="C2412" i="11"/>
  <c r="B2411" i="11"/>
  <c r="C822" i="11"/>
  <c r="B821" i="11"/>
  <c r="C1721" i="11"/>
  <c r="B1720" i="11"/>
  <c r="C1951" i="11"/>
  <c r="B1950" i="11"/>
  <c r="C2181" i="11"/>
  <c r="B2180" i="11"/>
  <c r="C1491" i="11"/>
  <c r="B1490" i="11"/>
  <c r="C1031" i="11"/>
  <c r="B1030" i="11"/>
  <c r="C1032" i="11" l="1"/>
  <c r="B1031" i="11"/>
  <c r="C2182" i="11"/>
  <c r="B2181" i="11"/>
  <c r="C1952" i="11"/>
  <c r="B1951" i="11"/>
  <c r="C1722" i="11"/>
  <c r="B1721" i="11"/>
  <c r="C823" i="11"/>
  <c r="B822" i="11"/>
  <c r="C2413" i="11"/>
  <c r="B2412" i="11"/>
  <c r="C1262" i="11"/>
  <c r="B1261" i="11"/>
  <c r="C2642" i="11"/>
  <c r="B2641" i="11"/>
  <c r="C1492" i="11"/>
  <c r="B1491" i="11"/>
  <c r="C2643" i="11" l="1"/>
  <c r="B2642" i="11"/>
  <c r="C2414" i="11"/>
  <c r="B2413" i="11"/>
  <c r="C824" i="11"/>
  <c r="B823" i="11"/>
  <c r="C1723" i="11"/>
  <c r="B1722" i="11"/>
  <c r="C1953" i="11"/>
  <c r="B1952" i="11"/>
  <c r="C2183" i="11"/>
  <c r="B2182" i="11"/>
  <c r="C1033" i="11"/>
  <c r="B1032" i="11"/>
  <c r="C1493" i="11"/>
  <c r="B1492" i="11"/>
  <c r="C1263" i="11"/>
  <c r="B1262" i="11"/>
  <c r="C1494" i="11" l="1"/>
  <c r="B1493" i="11"/>
  <c r="C2184" i="11"/>
  <c r="B2183" i="11"/>
  <c r="C1954" i="11"/>
  <c r="B1953" i="11"/>
  <c r="C1724" i="11"/>
  <c r="B1723" i="11"/>
  <c r="C825" i="11"/>
  <c r="B824" i="11"/>
  <c r="C2415" i="11"/>
  <c r="B2414" i="11"/>
  <c r="C2644" i="11"/>
  <c r="B2643" i="11"/>
  <c r="C1264" i="11"/>
  <c r="B1263" i="11"/>
  <c r="C1034" i="11"/>
  <c r="B1033" i="11"/>
  <c r="C1265" i="11" l="1"/>
  <c r="B1264" i="11"/>
  <c r="C2645" i="11"/>
  <c r="B2644" i="11"/>
  <c r="C2416" i="11"/>
  <c r="B2415" i="11"/>
  <c r="C826" i="11"/>
  <c r="B825" i="11"/>
  <c r="C1725" i="11"/>
  <c r="B1724" i="11"/>
  <c r="C1955" i="11"/>
  <c r="B1954" i="11"/>
  <c r="C2185" i="11"/>
  <c r="B2184" i="11"/>
  <c r="C1495" i="11"/>
  <c r="B1494" i="11"/>
  <c r="C1035" i="11"/>
  <c r="B1034" i="11"/>
  <c r="C1496" i="11" l="1"/>
  <c r="B1495" i="11"/>
  <c r="C1956" i="11"/>
  <c r="B1955" i="11"/>
  <c r="C1726" i="11"/>
  <c r="B1725" i="11"/>
  <c r="C827" i="11"/>
  <c r="B826" i="11"/>
  <c r="C2417" i="11"/>
  <c r="B2416" i="11"/>
  <c r="C2646" i="11"/>
  <c r="B2645" i="11"/>
  <c r="C1266" i="11"/>
  <c r="B1265" i="11"/>
  <c r="C1036" i="11"/>
  <c r="B1035" i="11"/>
  <c r="C2186" i="11"/>
  <c r="B2185" i="11"/>
  <c r="C2187" i="11" l="1"/>
  <c r="B2186" i="11"/>
  <c r="C1037" i="11"/>
  <c r="B1036" i="11"/>
  <c r="C1267" i="11"/>
  <c r="B1266" i="11"/>
  <c r="C2647" i="11"/>
  <c r="B2646" i="11"/>
  <c r="C2418" i="11"/>
  <c r="B2417" i="11"/>
  <c r="C828" i="11"/>
  <c r="B827" i="11"/>
  <c r="C1727" i="11"/>
  <c r="B1726" i="11"/>
  <c r="C1957" i="11"/>
  <c r="B1956" i="11"/>
  <c r="C1497" i="11"/>
  <c r="B1496" i="11"/>
  <c r="C1958" i="11" l="1"/>
  <c r="B1957" i="11"/>
  <c r="C829" i="11"/>
  <c r="B828" i="11"/>
  <c r="C2419" i="11"/>
  <c r="B2418" i="11"/>
  <c r="C2648" i="11"/>
  <c r="B2647" i="11"/>
  <c r="C1268" i="11"/>
  <c r="B1267" i="11"/>
  <c r="C1038" i="11"/>
  <c r="B1037" i="11"/>
  <c r="C2188" i="11"/>
  <c r="B2187" i="11"/>
  <c r="C1498" i="11"/>
  <c r="B1497" i="11"/>
  <c r="C1728" i="11"/>
  <c r="B1727" i="11"/>
  <c r="C1499" i="11" l="1"/>
  <c r="B1498" i="11"/>
  <c r="C1039" i="11"/>
  <c r="B1038" i="11"/>
  <c r="C1269" i="11"/>
  <c r="B1268" i="11"/>
  <c r="C2649" i="11"/>
  <c r="B2648" i="11"/>
  <c r="C2420" i="11"/>
  <c r="B2419" i="11"/>
  <c r="C830" i="11"/>
  <c r="B829" i="11"/>
  <c r="C1959" i="11"/>
  <c r="B1958" i="11"/>
  <c r="C1729" i="11"/>
  <c r="B1728" i="11"/>
  <c r="C2189" i="11"/>
  <c r="B2188" i="11"/>
  <c r="C1730" i="11" l="1"/>
  <c r="B1729" i="11"/>
  <c r="C831" i="11"/>
  <c r="B830" i="11"/>
  <c r="C2421" i="11"/>
  <c r="B2420" i="11"/>
  <c r="C2650" i="11"/>
  <c r="B2649" i="11"/>
  <c r="C1270" i="11"/>
  <c r="B1269" i="11"/>
  <c r="C1040" i="11"/>
  <c r="B1039" i="11"/>
  <c r="C1500" i="11"/>
  <c r="B1499" i="11"/>
  <c r="C2190" i="11"/>
  <c r="B2189" i="11"/>
  <c r="C1960" i="11"/>
  <c r="B1959" i="11"/>
  <c r="C1961" i="11" l="1"/>
  <c r="B1960" i="11"/>
  <c r="C1501" i="11"/>
  <c r="B1500" i="11"/>
  <c r="C1041" i="11"/>
  <c r="B1040" i="11"/>
  <c r="C1271" i="11"/>
  <c r="B1270" i="11"/>
  <c r="C2651" i="11"/>
  <c r="B2650" i="11"/>
  <c r="C2422" i="11"/>
  <c r="B2421" i="11"/>
  <c r="C832" i="11"/>
  <c r="B831" i="11"/>
  <c r="C1731" i="11"/>
  <c r="B1730" i="11"/>
  <c r="C2191" i="11"/>
  <c r="B2190" i="11"/>
  <c r="C2192" i="11" l="1"/>
  <c r="B2191" i="11"/>
  <c r="C833" i="11"/>
  <c r="B832" i="11"/>
  <c r="C2423" i="11"/>
  <c r="B2422" i="11"/>
  <c r="C2652" i="11"/>
  <c r="B2651" i="11"/>
  <c r="C1272" i="11"/>
  <c r="B1271" i="11"/>
  <c r="C1042" i="11"/>
  <c r="B1041" i="11"/>
  <c r="C1502" i="11"/>
  <c r="B1501" i="11"/>
  <c r="C1962" i="11"/>
  <c r="B1961" i="11"/>
  <c r="C1732" i="11"/>
  <c r="B1731" i="11"/>
  <c r="C1963" i="11" l="1"/>
  <c r="B1962" i="11"/>
  <c r="C1043" i="11"/>
  <c r="B1042" i="11"/>
  <c r="C1273" i="11"/>
  <c r="B1272" i="11"/>
  <c r="C2653" i="11"/>
  <c r="B2652" i="11"/>
  <c r="C2424" i="11"/>
  <c r="B2423" i="11"/>
  <c r="C834" i="11"/>
  <c r="B833" i="11"/>
  <c r="C2193" i="11"/>
  <c r="B2192" i="11"/>
  <c r="C1733" i="11"/>
  <c r="B1732" i="11"/>
  <c r="C1503" i="11"/>
  <c r="B1502" i="11"/>
  <c r="C1734" i="11" l="1"/>
  <c r="B1733" i="11"/>
  <c r="C2194" i="11"/>
  <c r="B2193" i="11"/>
  <c r="C835" i="11"/>
  <c r="B834" i="11"/>
  <c r="C2425" i="11"/>
  <c r="B2424" i="11"/>
  <c r="C2654" i="11"/>
  <c r="B2653" i="11"/>
  <c r="C1274" i="11"/>
  <c r="B1273" i="11"/>
  <c r="C1044" i="11"/>
  <c r="B1043" i="11"/>
  <c r="C1964" i="11"/>
  <c r="B1963" i="11"/>
  <c r="C1504" i="11"/>
  <c r="B1503" i="11"/>
  <c r="C1965" i="11" l="1"/>
  <c r="B1964" i="11"/>
  <c r="C1275" i="11"/>
  <c r="B1274" i="11"/>
  <c r="C2655" i="11"/>
  <c r="B2654" i="11"/>
  <c r="C2426" i="11"/>
  <c r="B2425" i="11"/>
  <c r="C836" i="11"/>
  <c r="B835" i="11"/>
  <c r="C2195" i="11"/>
  <c r="B2194" i="11"/>
  <c r="C1735" i="11"/>
  <c r="B1734" i="11"/>
  <c r="C1505" i="11"/>
  <c r="B1504" i="11"/>
  <c r="C1045" i="11"/>
  <c r="B1044" i="11"/>
  <c r="C1046" i="11" l="1"/>
  <c r="B1045" i="11"/>
  <c r="C1736" i="11"/>
  <c r="B1735" i="11"/>
  <c r="C2196" i="11"/>
  <c r="B2195" i="11"/>
  <c r="C837" i="11"/>
  <c r="B836" i="11"/>
  <c r="C2427" i="11"/>
  <c r="B2426" i="11"/>
  <c r="C2656" i="11"/>
  <c r="B2655" i="11"/>
  <c r="C1276" i="11"/>
  <c r="B1275" i="11"/>
  <c r="C1966" i="11"/>
  <c r="B1965" i="11"/>
  <c r="C1506" i="11"/>
  <c r="B1505" i="11"/>
  <c r="C1277" i="11" l="1"/>
  <c r="B1276" i="11"/>
  <c r="C2428" i="11"/>
  <c r="B2427" i="11"/>
  <c r="C838" i="11"/>
  <c r="B837" i="11"/>
  <c r="C2197" i="11"/>
  <c r="B2196" i="11"/>
  <c r="C1737" i="11"/>
  <c r="B1736" i="11"/>
  <c r="C1047" i="11"/>
  <c r="B1046" i="11"/>
  <c r="C1507" i="11"/>
  <c r="B1506" i="11"/>
  <c r="C1967" i="11"/>
  <c r="B1966" i="11"/>
  <c r="C2657" i="11"/>
  <c r="B2656" i="11"/>
  <c r="C1968" i="11" l="1"/>
  <c r="B1967" i="11"/>
  <c r="C1508" i="11"/>
  <c r="B1507" i="11"/>
  <c r="C1048" i="11"/>
  <c r="B1047" i="11"/>
  <c r="C1738" i="11"/>
  <c r="B1737" i="11"/>
  <c r="C2198" i="11"/>
  <c r="B2197" i="11"/>
  <c r="C839" i="11"/>
  <c r="B838" i="11"/>
  <c r="C2429" i="11"/>
  <c r="B2428" i="11"/>
  <c r="C1278" i="11"/>
  <c r="B1277" i="11"/>
  <c r="C2658" i="11"/>
  <c r="B2657" i="11"/>
  <c r="C2659" i="11" l="1"/>
  <c r="B2658" i="11"/>
  <c r="C2430" i="11"/>
  <c r="B2429" i="11"/>
  <c r="C840" i="11"/>
  <c r="B839" i="11"/>
  <c r="C2199" i="11"/>
  <c r="B2198" i="11"/>
  <c r="C1739" i="11"/>
  <c r="B1738" i="11"/>
  <c r="C1049" i="11"/>
  <c r="B1048" i="11"/>
  <c r="C1509" i="11"/>
  <c r="B1508" i="11"/>
  <c r="C1969" i="11"/>
  <c r="B1968" i="11"/>
  <c r="C1279" i="11"/>
  <c r="B1278" i="11"/>
  <c r="C1280" i="11" l="1"/>
  <c r="B1279" i="11"/>
  <c r="C1510" i="11"/>
  <c r="B1509" i="11"/>
  <c r="C1050" i="11"/>
  <c r="B1049" i="11"/>
  <c r="C1740" i="11"/>
  <c r="B1739" i="11"/>
  <c r="C2200" i="11"/>
  <c r="B2199" i="11"/>
  <c r="C841" i="11"/>
  <c r="B840" i="11"/>
  <c r="C2431" i="11"/>
  <c r="B2430" i="11"/>
  <c r="C2660" i="11"/>
  <c r="B2659" i="11"/>
  <c r="C1970" i="11"/>
  <c r="B1969" i="11"/>
  <c r="C2661" i="11" l="1"/>
  <c r="B2660" i="11"/>
  <c r="C842" i="11"/>
  <c r="B841" i="11"/>
  <c r="C2201" i="11"/>
  <c r="B2200" i="11"/>
  <c r="C1741" i="11"/>
  <c r="B1740" i="11"/>
  <c r="C1051" i="11"/>
  <c r="B1050" i="11"/>
  <c r="C1511" i="11"/>
  <c r="B1510" i="11"/>
  <c r="C1281" i="11"/>
  <c r="B1280" i="11"/>
  <c r="C1971" i="11"/>
  <c r="B1970" i="11"/>
  <c r="C2432" i="11"/>
  <c r="B2431" i="11"/>
  <c r="C2433" i="11" l="1"/>
  <c r="B2432" i="11"/>
  <c r="C1972" i="11"/>
  <c r="B1971" i="11"/>
  <c r="C1282" i="11"/>
  <c r="B1281" i="11"/>
  <c r="C1512" i="11"/>
  <c r="B1511" i="11"/>
  <c r="C1052" i="11"/>
  <c r="B1051" i="11"/>
  <c r="C1742" i="11"/>
  <c r="B1741" i="11"/>
  <c r="C2202" i="11"/>
  <c r="B2201" i="11"/>
  <c r="C843" i="11"/>
  <c r="B842" i="11"/>
  <c r="C2662" i="11"/>
  <c r="B2661" i="11"/>
  <c r="C2663" i="11" l="1"/>
  <c r="B2662" i="11"/>
  <c r="C2203" i="11"/>
  <c r="B2202" i="11"/>
  <c r="C1743" i="11"/>
  <c r="B1742" i="11"/>
  <c r="C1053" i="11"/>
  <c r="B1052" i="11"/>
  <c r="C1513" i="11"/>
  <c r="B1512" i="11"/>
  <c r="C1283" i="11"/>
  <c r="B1282" i="11"/>
  <c r="C1973" i="11"/>
  <c r="B1972" i="11"/>
  <c r="C2434" i="11"/>
  <c r="B2433" i="11"/>
  <c r="C844" i="11"/>
  <c r="B843" i="11"/>
  <c r="C2435" i="11" l="1"/>
  <c r="B2434" i="11"/>
  <c r="C1284" i="11"/>
  <c r="B1283" i="11"/>
  <c r="C1514" i="11"/>
  <c r="B1513" i="11"/>
  <c r="C1054" i="11"/>
  <c r="B1053" i="11"/>
  <c r="C1744" i="11"/>
  <c r="B1743" i="11"/>
  <c r="C2204" i="11"/>
  <c r="B2203" i="11"/>
  <c r="C2664" i="11"/>
  <c r="B2663" i="11"/>
  <c r="C845" i="11"/>
  <c r="B844" i="11"/>
  <c r="C1974" i="11"/>
  <c r="B1973" i="11"/>
  <c r="C1975" i="11" l="1"/>
  <c r="B1974" i="11"/>
  <c r="C2665" i="11"/>
  <c r="B2664" i="11"/>
  <c r="C1745" i="11"/>
  <c r="B1744" i="11"/>
  <c r="C1055" i="11"/>
  <c r="B1054" i="11"/>
  <c r="C1515" i="11"/>
  <c r="B1514" i="11"/>
  <c r="C1285" i="11"/>
  <c r="B1284" i="11"/>
  <c r="C2436" i="11"/>
  <c r="B2435" i="11"/>
  <c r="C846" i="11"/>
  <c r="B845" i="11"/>
  <c r="C2205" i="11"/>
  <c r="B2204" i="11"/>
  <c r="C847" i="11" l="1"/>
  <c r="B846" i="11"/>
  <c r="C2437" i="11"/>
  <c r="B2436" i="11"/>
  <c r="C1286" i="11"/>
  <c r="B1285" i="11"/>
  <c r="C1516" i="11"/>
  <c r="B1515" i="11"/>
  <c r="C1056" i="11"/>
  <c r="B1055" i="11"/>
  <c r="C1746" i="11"/>
  <c r="B1745" i="11"/>
  <c r="C2666" i="11"/>
  <c r="B2665" i="11"/>
  <c r="C1976" i="11"/>
  <c r="B1975" i="11"/>
  <c r="C2206" i="11"/>
  <c r="B2205" i="11"/>
  <c r="C2207" i="11" l="1"/>
  <c r="B2206" i="11"/>
  <c r="C2667" i="11"/>
  <c r="B2666" i="11"/>
  <c r="C1747" i="11"/>
  <c r="B1746" i="11"/>
  <c r="C1057" i="11"/>
  <c r="B1056" i="11"/>
  <c r="C1517" i="11"/>
  <c r="B1516" i="11"/>
  <c r="C1287" i="11"/>
  <c r="B1286" i="11"/>
  <c r="C2438" i="11"/>
  <c r="B2437" i="11"/>
  <c r="C848" i="11"/>
  <c r="B847" i="11"/>
  <c r="C1977" i="11"/>
  <c r="B1976" i="11"/>
  <c r="C849" i="11" l="1"/>
  <c r="B848" i="11"/>
  <c r="C2439" i="11"/>
  <c r="B2438" i="11"/>
  <c r="C1288" i="11"/>
  <c r="B1287" i="11"/>
  <c r="C1518" i="11"/>
  <c r="B1517" i="11"/>
  <c r="C1058" i="11"/>
  <c r="B1057" i="11"/>
  <c r="C1748" i="11"/>
  <c r="B1747" i="11"/>
  <c r="C2668" i="11"/>
  <c r="B2667" i="11"/>
  <c r="C2208" i="11"/>
  <c r="B2207" i="11"/>
  <c r="C1978" i="11"/>
  <c r="B1977" i="11"/>
  <c r="C2209" i="11" l="1"/>
  <c r="B2208" i="11"/>
  <c r="C1749" i="11"/>
  <c r="B1748" i="11"/>
  <c r="C1059" i="11"/>
  <c r="B1058" i="11"/>
  <c r="C1519" i="11"/>
  <c r="B1518" i="11"/>
  <c r="C1289" i="11"/>
  <c r="B1288" i="11"/>
  <c r="C2440" i="11"/>
  <c r="B2439" i="11"/>
  <c r="C850" i="11"/>
  <c r="B849" i="11"/>
  <c r="C1979" i="11"/>
  <c r="B1978" i="11"/>
  <c r="C2669" i="11"/>
  <c r="B2668" i="11"/>
  <c r="C1980" i="11" l="1"/>
  <c r="B1979" i="11"/>
  <c r="C2441" i="11"/>
  <c r="B2440" i="11"/>
  <c r="C1290" i="11"/>
  <c r="B1289" i="11"/>
  <c r="C1520" i="11"/>
  <c r="B1519" i="11"/>
  <c r="C1060" i="11"/>
  <c r="B1059" i="11"/>
  <c r="C1750" i="11"/>
  <c r="B1749" i="11"/>
  <c r="C2210" i="11"/>
  <c r="B2209" i="11"/>
  <c r="C2670" i="11"/>
  <c r="B2669" i="11"/>
  <c r="C851" i="11"/>
  <c r="B850" i="11"/>
  <c r="C2671" i="11" l="1"/>
  <c r="B2670" i="11"/>
  <c r="C2211" i="11"/>
  <c r="B2210" i="11"/>
  <c r="C1751" i="11"/>
  <c r="B1750" i="11"/>
  <c r="C1061" i="11"/>
  <c r="B1060" i="11"/>
  <c r="C1521" i="11"/>
  <c r="B1520" i="11"/>
  <c r="C1291" i="11"/>
  <c r="B1290" i="11"/>
  <c r="C2442" i="11"/>
  <c r="B2441" i="11"/>
  <c r="C1981" i="11"/>
  <c r="B1980" i="11"/>
  <c r="C852" i="11"/>
  <c r="B851" i="11"/>
  <c r="C1982" i="11" l="1"/>
  <c r="B1981" i="11"/>
  <c r="C2443" i="11"/>
  <c r="B2442" i="11"/>
  <c r="C1292" i="11"/>
  <c r="B1291" i="11"/>
  <c r="C1522" i="11"/>
  <c r="B1521" i="11"/>
  <c r="C1062" i="11"/>
  <c r="B1061" i="11"/>
  <c r="C1752" i="11"/>
  <c r="B1751" i="11"/>
  <c r="C2212" i="11"/>
  <c r="B2211" i="11"/>
  <c r="C2672" i="11"/>
  <c r="B2671" i="11"/>
  <c r="C853" i="11"/>
  <c r="B852" i="11"/>
  <c r="C2673" i="11" l="1"/>
  <c r="B2672" i="11"/>
  <c r="C1753" i="11"/>
  <c r="B1752" i="11"/>
  <c r="C1063" i="11"/>
  <c r="B1062" i="11"/>
  <c r="C1523" i="11"/>
  <c r="B1522" i="11"/>
  <c r="C1293" i="11"/>
  <c r="B1292" i="11"/>
  <c r="C2444" i="11"/>
  <c r="B2443" i="11"/>
  <c r="C1983" i="11"/>
  <c r="B1982" i="11"/>
  <c r="C854" i="11"/>
  <c r="B853" i="11"/>
  <c r="C2213" i="11"/>
  <c r="B2212" i="11"/>
  <c r="C855" i="11" l="1"/>
  <c r="B854" i="11"/>
  <c r="C1984" i="11"/>
  <c r="B1983" i="11"/>
  <c r="C2445" i="11"/>
  <c r="B2444" i="11"/>
  <c r="C1294" i="11"/>
  <c r="B1293" i="11"/>
  <c r="C1524" i="11"/>
  <c r="B1523" i="11"/>
  <c r="C1064" i="11"/>
  <c r="B1063" i="11"/>
  <c r="C1754" i="11"/>
  <c r="B1753" i="11"/>
  <c r="C2674" i="11"/>
  <c r="B2673" i="11"/>
  <c r="C2214" i="11"/>
  <c r="B2213" i="11"/>
  <c r="C2215" i="11" l="1"/>
  <c r="B2214" i="11"/>
  <c r="C1755" i="11"/>
  <c r="B1754" i="11"/>
  <c r="C1065" i="11"/>
  <c r="B1064" i="11"/>
  <c r="C1525" i="11"/>
  <c r="B1524" i="11"/>
  <c r="C1295" i="11"/>
  <c r="B1294" i="11"/>
  <c r="C2446" i="11"/>
  <c r="B2445" i="11"/>
  <c r="C1985" i="11"/>
  <c r="B1984" i="11"/>
  <c r="C856" i="11"/>
  <c r="B855" i="11"/>
  <c r="C2675" i="11"/>
  <c r="B2674" i="11"/>
  <c r="C857" i="11" l="1"/>
  <c r="B856" i="11"/>
  <c r="C2447" i="11"/>
  <c r="B2446" i="11"/>
  <c r="C1296" i="11"/>
  <c r="B1295" i="11"/>
  <c r="C1526" i="11"/>
  <c r="B1525" i="11"/>
  <c r="C1066" i="11"/>
  <c r="B1065" i="11"/>
  <c r="C1756" i="11"/>
  <c r="B1755" i="11"/>
  <c r="C2216" i="11"/>
  <c r="B2215" i="11"/>
  <c r="C2676" i="11"/>
  <c r="B2675" i="11"/>
  <c r="C1986" i="11"/>
  <c r="B1985" i="11"/>
  <c r="C1987" i="11" l="1"/>
  <c r="B1986" i="11"/>
  <c r="C2677" i="11"/>
  <c r="B2676" i="11"/>
  <c r="C2217" i="11"/>
  <c r="B2216" i="11"/>
  <c r="C1757" i="11"/>
  <c r="B1756" i="11"/>
  <c r="C1067" i="11"/>
  <c r="B1066" i="11"/>
  <c r="C1527" i="11"/>
  <c r="B1526" i="11"/>
  <c r="C1297" i="11"/>
  <c r="B1296" i="11"/>
  <c r="C2448" i="11"/>
  <c r="B2447" i="11"/>
  <c r="C858" i="11"/>
  <c r="B857" i="11"/>
  <c r="C859" i="11" l="1"/>
  <c r="B858" i="11"/>
  <c r="C1298" i="11"/>
  <c r="B1297" i="11"/>
  <c r="C1068" i="11"/>
  <c r="B1067" i="11"/>
  <c r="C1758" i="11"/>
  <c r="B1757" i="11"/>
  <c r="C2218" i="11"/>
  <c r="B2217" i="11"/>
  <c r="C2678" i="11"/>
  <c r="B2677" i="11"/>
  <c r="C1988" i="11"/>
  <c r="B1987" i="11"/>
  <c r="C2449" i="11"/>
  <c r="B2448" i="11"/>
  <c r="C1528" i="11"/>
  <c r="B1527" i="11"/>
  <c r="C2450" i="11" l="1"/>
  <c r="B2449" i="11"/>
  <c r="C2679" i="11"/>
  <c r="B2678" i="11"/>
  <c r="C2219" i="11"/>
  <c r="B2218" i="11"/>
  <c r="C1759" i="11"/>
  <c r="B1758" i="11"/>
  <c r="C1069" i="11"/>
  <c r="B1068" i="11"/>
  <c r="C1299" i="11"/>
  <c r="B1298" i="11"/>
  <c r="C860" i="11"/>
  <c r="B859" i="11"/>
  <c r="C1529" i="11"/>
  <c r="B1528" i="11"/>
  <c r="C1989" i="11"/>
  <c r="B1988" i="11"/>
  <c r="C861" i="11" l="1"/>
  <c r="B860" i="11"/>
  <c r="C1300" i="11"/>
  <c r="B1299" i="11"/>
  <c r="C1070" i="11"/>
  <c r="B1069" i="11"/>
  <c r="C1760" i="11"/>
  <c r="B1759" i="11"/>
  <c r="C2220" i="11"/>
  <c r="B2219" i="11"/>
  <c r="C2680" i="11"/>
  <c r="B2679" i="11"/>
  <c r="C2451" i="11"/>
  <c r="B2450" i="11"/>
  <c r="C1990" i="11"/>
  <c r="B1989" i="11"/>
  <c r="C1530" i="11"/>
  <c r="B1529" i="11"/>
  <c r="C1531" i="11" l="1"/>
  <c r="B1530" i="11"/>
  <c r="C1991" i="11"/>
  <c r="B1990" i="11"/>
  <c r="C2452" i="11"/>
  <c r="B2451" i="11"/>
  <c r="C2681" i="11"/>
  <c r="B2680" i="11"/>
  <c r="C2221" i="11"/>
  <c r="B2220" i="11"/>
  <c r="C1761" i="11"/>
  <c r="B1760" i="11"/>
  <c r="C1071" i="11"/>
  <c r="B1070" i="11"/>
  <c r="C1301" i="11"/>
  <c r="B1300" i="11"/>
  <c r="C862" i="11"/>
  <c r="B861" i="11"/>
  <c r="C1302" i="11" l="1"/>
  <c r="B1301" i="11"/>
  <c r="C1762" i="11"/>
  <c r="B1761" i="11"/>
  <c r="C2222" i="11"/>
  <c r="B2221" i="11"/>
  <c r="C2682" i="11"/>
  <c r="B2681" i="11"/>
  <c r="C2453" i="11"/>
  <c r="B2452" i="11"/>
  <c r="C1992" i="11"/>
  <c r="B1991" i="11"/>
  <c r="C1532" i="11"/>
  <c r="B1531" i="11"/>
  <c r="C863" i="11"/>
  <c r="B862" i="11"/>
  <c r="C1072" i="11"/>
  <c r="B1071" i="11"/>
  <c r="C1073" i="11" l="1"/>
  <c r="B1072" i="11"/>
  <c r="C1533" i="11"/>
  <c r="B1532" i="11"/>
  <c r="C1993" i="11"/>
  <c r="B1992" i="11"/>
  <c r="C2454" i="11"/>
  <c r="B2453" i="11"/>
  <c r="C2683" i="11"/>
  <c r="B2682" i="11"/>
  <c r="C2223" i="11"/>
  <c r="B2222" i="11"/>
  <c r="C1763" i="11"/>
  <c r="B1762" i="11"/>
  <c r="C1303" i="11"/>
  <c r="B1302" i="11"/>
  <c r="C864" i="11"/>
  <c r="B863" i="11"/>
  <c r="C1304" i="11" l="1"/>
  <c r="B1303" i="11"/>
  <c r="C1764" i="11"/>
  <c r="B1763" i="11"/>
  <c r="C2224" i="11"/>
  <c r="B2223" i="11"/>
  <c r="C2684" i="11"/>
  <c r="B2683" i="11"/>
  <c r="C2455" i="11"/>
  <c r="B2454" i="11"/>
  <c r="C1994" i="11"/>
  <c r="B1993" i="11"/>
  <c r="C1534" i="11"/>
  <c r="B1533" i="11"/>
  <c r="C1074" i="11"/>
  <c r="B1073" i="11"/>
  <c r="C865" i="11"/>
  <c r="B864" i="11"/>
  <c r="C866" i="11" l="1"/>
  <c r="B865" i="11"/>
  <c r="C1535" i="11"/>
  <c r="B1534" i="11"/>
  <c r="C1995" i="11"/>
  <c r="B1994" i="11"/>
  <c r="C2456" i="11"/>
  <c r="B2455" i="11"/>
  <c r="C2685" i="11"/>
  <c r="B2684" i="11"/>
  <c r="C2225" i="11"/>
  <c r="B2224" i="11"/>
  <c r="C1765" i="11"/>
  <c r="B1764" i="11"/>
  <c r="C1305" i="11"/>
  <c r="B1304" i="11"/>
  <c r="C1075" i="11"/>
  <c r="B1074" i="11"/>
  <c r="C1306" i="11" l="1"/>
  <c r="B1305" i="11"/>
  <c r="C2226" i="11"/>
  <c r="B2225" i="11"/>
  <c r="C2686" i="11"/>
  <c r="B2685" i="11"/>
  <c r="C2457" i="11"/>
  <c r="B2456" i="11"/>
  <c r="C1996" i="11"/>
  <c r="B1995" i="11"/>
  <c r="C1536" i="11"/>
  <c r="B1535" i="11"/>
  <c r="C867" i="11"/>
  <c r="B866" i="11"/>
  <c r="C1076" i="11"/>
  <c r="B1075" i="11"/>
  <c r="C1766" i="11"/>
  <c r="B1765" i="11"/>
  <c r="C1767" i="11" l="1"/>
  <c r="B1766" i="11"/>
  <c r="C868" i="11"/>
  <c r="B867" i="11"/>
  <c r="C1537" i="11"/>
  <c r="B1536" i="11"/>
  <c r="C1997" i="11"/>
  <c r="B1996" i="11"/>
  <c r="C2458" i="11"/>
  <c r="B2457" i="11"/>
  <c r="C2687" i="11"/>
  <c r="B2686" i="11"/>
  <c r="C2227" i="11"/>
  <c r="B2226" i="11"/>
  <c r="C1307" i="11"/>
  <c r="B1306" i="11"/>
  <c r="C1077" i="11"/>
  <c r="B1076" i="11"/>
  <c r="C1308" i="11" l="1"/>
  <c r="B1307" i="11"/>
  <c r="C2228" i="11"/>
  <c r="B2227" i="11"/>
  <c r="C2688" i="11"/>
  <c r="B2687" i="11"/>
  <c r="C2459" i="11"/>
  <c r="B2458" i="11"/>
  <c r="C1998" i="11"/>
  <c r="B1997" i="11"/>
  <c r="C1538" i="11"/>
  <c r="B1537" i="11"/>
  <c r="C869" i="11"/>
  <c r="B868" i="11"/>
  <c r="C1768" i="11"/>
  <c r="B1767" i="11"/>
  <c r="C1078" i="11"/>
  <c r="B1077" i="11"/>
  <c r="C1769" i="11" l="1"/>
  <c r="B1768" i="11"/>
  <c r="C1539" i="11"/>
  <c r="B1538" i="11"/>
  <c r="C1999" i="11"/>
  <c r="B1998" i="11"/>
  <c r="C2460" i="11"/>
  <c r="B2459" i="11"/>
  <c r="C2689" i="11"/>
  <c r="B2688" i="11"/>
  <c r="C2229" i="11"/>
  <c r="B2228" i="11"/>
  <c r="C1309" i="11"/>
  <c r="B1308" i="11"/>
  <c r="C1079" i="11"/>
  <c r="B1078" i="11"/>
  <c r="C870" i="11"/>
  <c r="B869" i="11"/>
  <c r="C871" i="11" l="1"/>
  <c r="B870" i="11"/>
  <c r="C1310" i="11"/>
  <c r="B1309" i="11"/>
  <c r="C2690" i="11"/>
  <c r="B2689" i="11"/>
  <c r="C2461" i="11"/>
  <c r="B2460" i="11"/>
  <c r="C2000" i="11"/>
  <c r="B1999" i="11"/>
  <c r="C1540" i="11"/>
  <c r="B1539" i="11"/>
  <c r="C1770" i="11"/>
  <c r="B1769" i="11"/>
  <c r="C1080" i="11"/>
  <c r="B1079" i="11"/>
  <c r="C2230" i="11"/>
  <c r="B2229" i="11"/>
  <c r="C1771" i="11" l="1"/>
  <c r="B1770" i="11"/>
  <c r="C1541" i="11"/>
  <c r="B1540" i="11"/>
  <c r="C2001" i="11"/>
  <c r="B2000" i="11"/>
  <c r="C2462" i="11"/>
  <c r="B2461" i="11"/>
  <c r="C2691" i="11"/>
  <c r="B2690" i="11"/>
  <c r="C1311" i="11"/>
  <c r="B1310" i="11"/>
  <c r="C872" i="11"/>
  <c r="B871" i="11"/>
  <c r="C2231" i="11"/>
  <c r="B2230" i="11"/>
  <c r="C1081" i="11"/>
  <c r="B1080" i="11"/>
  <c r="C1082" i="11" l="1"/>
  <c r="B1081" i="11"/>
  <c r="C873" i="11"/>
  <c r="B872" i="11"/>
  <c r="C2692" i="11"/>
  <c r="B2691" i="11"/>
  <c r="C2463" i="11"/>
  <c r="B2462" i="11"/>
  <c r="C2002" i="11"/>
  <c r="B2001" i="11"/>
  <c r="C1542" i="11"/>
  <c r="B1541" i="11"/>
  <c r="C1772" i="11"/>
  <c r="B1771" i="11"/>
  <c r="C2232" i="11"/>
  <c r="B2231" i="11"/>
  <c r="C1312" i="11"/>
  <c r="B1311" i="11"/>
  <c r="C1313" i="11" l="1"/>
  <c r="B1312" i="11"/>
  <c r="C2233" i="11"/>
  <c r="B2232" i="11"/>
  <c r="C1773" i="11"/>
  <c r="B1772" i="11"/>
  <c r="C1543" i="11"/>
  <c r="B1542" i="11"/>
  <c r="C2003" i="11"/>
  <c r="B2002" i="11"/>
  <c r="C2464" i="11"/>
  <c r="B2463" i="11"/>
  <c r="C2693" i="11"/>
  <c r="B2692" i="11"/>
  <c r="C874" i="11"/>
  <c r="B873" i="11"/>
  <c r="C1083" i="11"/>
  <c r="B1082" i="11"/>
  <c r="C1084" i="11" l="1"/>
  <c r="B1083" i="11"/>
  <c r="C2694" i="11"/>
  <c r="B2693" i="11"/>
  <c r="C2465" i="11"/>
  <c r="B2464" i="11"/>
  <c r="C2004" i="11"/>
  <c r="B2003" i="11"/>
  <c r="C1544" i="11"/>
  <c r="B1543" i="11"/>
  <c r="C1774" i="11"/>
  <c r="B1773" i="11"/>
  <c r="C2234" i="11"/>
  <c r="B2233" i="11"/>
  <c r="C1314" i="11"/>
  <c r="B1313" i="11"/>
  <c r="C875" i="11"/>
  <c r="B874" i="11"/>
  <c r="C1315" i="11" l="1"/>
  <c r="B1314" i="11"/>
  <c r="C2235" i="11"/>
  <c r="B2234" i="11"/>
  <c r="C1775" i="11"/>
  <c r="B1774" i="11"/>
  <c r="C1545" i="11"/>
  <c r="B1544" i="11"/>
  <c r="C2005" i="11"/>
  <c r="B2004" i="11"/>
  <c r="C2466" i="11"/>
  <c r="B2465" i="11"/>
  <c r="C2695" i="11"/>
  <c r="B2694" i="11"/>
  <c r="C1085" i="11"/>
  <c r="B1084" i="11"/>
  <c r="C876" i="11"/>
  <c r="B875" i="11"/>
  <c r="C1086" i="11" l="1"/>
  <c r="B1085" i="11"/>
  <c r="C2696" i="11"/>
  <c r="B2695" i="11"/>
  <c r="C2467" i="11"/>
  <c r="B2466" i="11"/>
  <c r="C2006" i="11"/>
  <c r="B2005" i="11"/>
  <c r="C1546" i="11"/>
  <c r="B1545" i="11"/>
  <c r="C1776" i="11"/>
  <c r="B1775" i="11"/>
  <c r="C2236" i="11"/>
  <c r="B2235" i="11"/>
  <c r="C1316" i="11"/>
  <c r="B1315" i="11"/>
  <c r="C877" i="11"/>
  <c r="B876" i="11"/>
  <c r="C1317" i="11" l="1"/>
  <c r="B1316" i="11"/>
  <c r="C2237" i="11"/>
  <c r="B2236" i="11"/>
  <c r="C1777" i="11"/>
  <c r="B1776" i="11"/>
  <c r="C1547" i="11"/>
  <c r="B1546" i="11"/>
  <c r="C2007" i="11"/>
  <c r="B2006" i="11"/>
  <c r="C2468" i="11"/>
  <c r="B2467" i="11"/>
  <c r="C2697" i="11"/>
  <c r="B2696" i="11"/>
  <c r="C1087" i="11"/>
  <c r="B1086" i="11"/>
  <c r="C878" i="11"/>
  <c r="B877" i="11"/>
  <c r="C1088" i="11" l="1"/>
  <c r="B1087" i="11"/>
  <c r="C2469" i="11"/>
  <c r="B2468" i="11"/>
  <c r="C2008" i="11"/>
  <c r="B2007" i="11"/>
  <c r="C1548" i="11"/>
  <c r="B1547" i="11"/>
  <c r="C1778" i="11"/>
  <c r="B1777" i="11"/>
  <c r="C2238" i="11"/>
  <c r="B2237" i="11"/>
  <c r="C1318" i="11"/>
  <c r="B1317" i="11"/>
  <c r="C879" i="11"/>
  <c r="B878" i="11"/>
  <c r="C2698" i="11"/>
  <c r="B2697" i="11"/>
  <c r="C2699" i="11" l="1"/>
  <c r="B2698" i="11"/>
  <c r="C1319" i="11"/>
  <c r="B1318" i="11"/>
  <c r="C2239" i="11"/>
  <c r="B2238" i="11"/>
  <c r="C1779" i="11"/>
  <c r="B1778" i="11"/>
  <c r="C1549" i="11"/>
  <c r="B1548" i="11"/>
  <c r="C2009" i="11"/>
  <c r="B2008" i="11"/>
  <c r="C2470" i="11"/>
  <c r="B2469" i="11"/>
  <c r="C1089" i="11"/>
  <c r="B1088" i="11"/>
  <c r="C880" i="11"/>
  <c r="B879" i="11"/>
  <c r="C881" i="11" l="1"/>
  <c r="B880" i="11"/>
  <c r="C2471" i="11"/>
  <c r="B2470" i="11"/>
  <c r="C2010" i="11"/>
  <c r="B2009" i="11"/>
  <c r="C1550" i="11"/>
  <c r="B1549" i="11"/>
  <c r="C1780" i="11"/>
  <c r="B1779" i="11"/>
  <c r="C2240" i="11"/>
  <c r="B2239" i="11"/>
  <c r="C1320" i="11"/>
  <c r="B1319" i="11"/>
  <c r="C2700" i="11"/>
  <c r="B2699" i="11"/>
  <c r="C1090" i="11"/>
  <c r="B1089" i="11"/>
  <c r="C2701" i="11" l="1"/>
  <c r="B2700" i="11"/>
  <c r="C1321" i="11"/>
  <c r="B1320" i="11"/>
  <c r="C2241" i="11"/>
  <c r="B2240" i="11"/>
  <c r="C1781" i="11"/>
  <c r="B1780" i="11"/>
  <c r="C1551" i="11"/>
  <c r="B1550" i="11"/>
  <c r="C2011" i="11"/>
  <c r="B2010" i="11"/>
  <c r="C2472" i="11"/>
  <c r="B2471" i="11"/>
  <c r="C882" i="11"/>
  <c r="B881" i="11"/>
  <c r="C1091" i="11"/>
  <c r="B1090" i="11"/>
  <c r="C883" i="11" l="1"/>
  <c r="B882" i="11"/>
  <c r="C2012" i="11"/>
  <c r="B2011" i="11"/>
  <c r="C1552" i="11"/>
  <c r="B1551" i="11"/>
  <c r="C1782" i="11"/>
  <c r="B1781" i="11"/>
  <c r="C2242" i="11"/>
  <c r="B2241" i="11"/>
  <c r="C1322" i="11"/>
  <c r="B1321" i="11"/>
  <c r="C2702" i="11"/>
  <c r="B2701" i="11"/>
  <c r="C1092" i="11"/>
  <c r="B1091" i="11"/>
  <c r="C2473" i="11"/>
  <c r="B2472" i="11"/>
  <c r="C1093" i="11" l="1"/>
  <c r="B1092" i="11"/>
  <c r="C2703" i="11"/>
  <c r="B2702" i="11"/>
  <c r="C1323" i="11"/>
  <c r="B1322" i="11"/>
  <c r="C2243" i="11"/>
  <c r="B2242" i="11"/>
  <c r="C1783" i="11"/>
  <c r="B1782" i="11"/>
  <c r="C1553" i="11"/>
  <c r="B1552" i="11"/>
  <c r="C2013" i="11"/>
  <c r="B2012" i="11"/>
  <c r="C884" i="11"/>
  <c r="B883" i="11"/>
  <c r="C2474" i="11"/>
  <c r="B2473" i="11"/>
  <c r="C885" i="11" l="1"/>
  <c r="B884" i="11"/>
  <c r="C1554" i="11"/>
  <c r="B1553" i="11"/>
  <c r="C1784" i="11"/>
  <c r="B1783" i="11"/>
  <c r="C2244" i="11"/>
  <c r="B2243" i="11"/>
  <c r="C1324" i="11"/>
  <c r="B1323" i="11"/>
  <c r="C2704" i="11"/>
  <c r="B2703" i="11"/>
  <c r="C1094" i="11"/>
  <c r="B1093" i="11"/>
  <c r="C2475" i="11"/>
  <c r="B2474" i="11"/>
  <c r="C2014" i="11"/>
  <c r="B2013" i="11"/>
  <c r="C2476" i="11" l="1"/>
  <c r="B2475" i="11"/>
  <c r="C2705" i="11"/>
  <c r="B2704" i="11"/>
  <c r="C1325" i="11"/>
  <c r="B1324" i="11"/>
  <c r="C2245" i="11"/>
  <c r="B2244" i="11"/>
  <c r="C1785" i="11"/>
  <c r="B1784" i="11"/>
  <c r="C1555" i="11"/>
  <c r="B1554" i="11"/>
  <c r="C886" i="11"/>
  <c r="B885" i="11"/>
  <c r="C2015" i="11"/>
  <c r="B2014" i="11"/>
  <c r="C1095" i="11"/>
  <c r="B1094" i="11"/>
  <c r="C2016" i="11" l="1"/>
  <c r="B2015" i="11"/>
  <c r="C887" i="11"/>
  <c r="B886" i="11"/>
  <c r="C1556" i="11"/>
  <c r="B1555" i="11"/>
  <c r="C1786" i="11"/>
  <c r="B1785" i="11"/>
  <c r="C2246" i="11"/>
  <c r="B2245" i="11"/>
  <c r="C1326" i="11"/>
  <c r="B1325" i="11"/>
  <c r="C2706" i="11"/>
  <c r="B2705" i="11"/>
  <c r="C2477" i="11"/>
  <c r="B2476" i="11"/>
  <c r="C1096" i="11"/>
  <c r="B1095" i="11"/>
  <c r="C1097" i="11" l="1"/>
  <c r="B1096" i="11"/>
  <c r="C2707" i="11"/>
  <c r="B2706" i="11"/>
  <c r="C1327" i="11"/>
  <c r="B1326" i="11"/>
  <c r="C2247" i="11"/>
  <c r="B2246" i="11"/>
  <c r="C1787" i="11"/>
  <c r="B1786" i="11"/>
  <c r="C1557" i="11"/>
  <c r="B1556" i="11"/>
  <c r="C888" i="11"/>
  <c r="B887" i="11"/>
  <c r="C2017" i="11"/>
  <c r="B2016" i="11"/>
  <c r="C2478" i="11"/>
  <c r="B2477" i="11"/>
  <c r="C2479" i="11" l="1"/>
  <c r="B2478" i="11"/>
  <c r="C889" i="11"/>
  <c r="B888" i="11"/>
  <c r="C1788" i="11"/>
  <c r="B1787" i="11"/>
  <c r="C2248" i="11"/>
  <c r="B2247" i="11"/>
  <c r="C1328" i="11"/>
  <c r="B1327" i="11"/>
  <c r="C2708" i="11"/>
  <c r="B2707" i="11"/>
  <c r="C1098" i="11"/>
  <c r="B1097" i="11"/>
  <c r="C2018" i="11"/>
  <c r="B2017" i="11"/>
  <c r="C1558" i="11"/>
  <c r="B1557" i="11"/>
  <c r="C1559" i="11" l="1"/>
  <c r="B1558" i="11"/>
  <c r="C2019" i="11"/>
  <c r="B2018" i="11"/>
  <c r="C1099" i="11"/>
  <c r="B1098" i="11"/>
  <c r="C2709" i="11"/>
  <c r="B2708" i="11"/>
  <c r="C1329" i="11"/>
  <c r="B1328" i="11"/>
  <c r="C2249" i="11"/>
  <c r="B2248" i="11"/>
  <c r="C1789" i="11"/>
  <c r="B1788" i="11"/>
  <c r="C890" i="11"/>
  <c r="B889" i="11"/>
  <c r="C2480" i="11"/>
  <c r="B2479" i="11"/>
  <c r="C891" i="11" l="1"/>
  <c r="B890" i="11"/>
  <c r="C1790" i="11"/>
  <c r="B1789" i="11"/>
  <c r="C2250" i="11"/>
  <c r="B2249" i="11"/>
  <c r="C1330" i="11"/>
  <c r="B1329" i="11"/>
  <c r="C2710" i="11"/>
  <c r="B2709" i="11"/>
  <c r="C1100" i="11"/>
  <c r="B1099" i="11"/>
  <c r="C2020" i="11"/>
  <c r="B2019" i="11"/>
  <c r="C1560" i="11"/>
  <c r="B1559" i="11"/>
  <c r="C2481" i="11"/>
  <c r="B2480" i="11"/>
  <c r="C1561" i="11" l="1"/>
  <c r="B1560" i="11"/>
  <c r="C2021" i="11"/>
  <c r="B2020" i="11"/>
  <c r="C1101" i="11"/>
  <c r="B1100" i="11"/>
  <c r="C2711" i="11"/>
  <c r="B2710" i="11"/>
  <c r="C1331" i="11"/>
  <c r="B1330" i="11"/>
  <c r="C2251" i="11"/>
  <c r="B2250" i="11"/>
  <c r="C1791" i="11"/>
  <c r="B1790" i="11"/>
  <c r="C892" i="11"/>
  <c r="B891" i="11"/>
  <c r="C2482" i="11"/>
  <c r="B2481" i="11"/>
  <c r="C2483" i="11" l="1"/>
  <c r="B2482" i="11"/>
  <c r="C1792" i="11"/>
  <c r="B1791" i="11"/>
  <c r="C2252" i="11"/>
  <c r="B2251" i="11"/>
  <c r="C1332" i="11"/>
  <c r="B1331" i="11"/>
  <c r="C2712" i="11"/>
  <c r="B2711" i="11"/>
  <c r="C1102" i="11"/>
  <c r="B1101" i="11"/>
  <c r="C2022" i="11"/>
  <c r="B2021" i="11"/>
  <c r="C1562" i="11"/>
  <c r="B1561" i="11"/>
  <c r="C893" i="11"/>
  <c r="B892" i="11"/>
  <c r="C894" i="11" l="1"/>
  <c r="B893" i="11"/>
  <c r="C2023" i="11"/>
  <c r="B2022" i="11"/>
  <c r="C1103" i="11"/>
  <c r="B1102" i="11"/>
  <c r="C2713" i="11"/>
  <c r="B2712" i="11"/>
  <c r="C1333" i="11"/>
  <c r="B1332" i="11"/>
  <c r="C2253" i="11"/>
  <c r="B2252" i="11"/>
  <c r="C1793" i="11"/>
  <c r="B1792" i="11"/>
  <c r="C2484" i="11"/>
  <c r="B2483" i="11"/>
  <c r="C1563" i="11"/>
  <c r="B1562" i="11"/>
  <c r="C2485" i="11" l="1"/>
  <c r="B2484" i="11"/>
  <c r="C2254" i="11"/>
  <c r="B2253" i="11"/>
  <c r="C1334" i="11"/>
  <c r="B1333" i="11"/>
  <c r="C2714" i="11"/>
  <c r="B2713" i="11"/>
  <c r="C1104" i="11"/>
  <c r="B1103" i="11"/>
  <c r="C2024" i="11"/>
  <c r="B2023" i="11"/>
  <c r="C895" i="11"/>
  <c r="B894" i="11"/>
  <c r="C1564" i="11"/>
  <c r="B1563" i="11"/>
  <c r="C1794" i="11"/>
  <c r="B1793" i="11"/>
  <c r="C1795" i="11" l="1"/>
  <c r="B1794" i="11"/>
  <c r="C896" i="11"/>
  <c r="B895" i="11"/>
  <c r="C2025" i="11"/>
  <c r="B2024" i="11"/>
  <c r="C1105" i="11"/>
  <c r="B1104" i="11"/>
  <c r="C2715" i="11"/>
  <c r="B2714" i="11"/>
  <c r="C1335" i="11"/>
  <c r="B1334" i="11"/>
  <c r="C2255" i="11"/>
  <c r="B2254" i="11"/>
  <c r="C2486" i="11"/>
  <c r="B2485" i="11"/>
  <c r="C1565" i="11"/>
  <c r="B1564" i="11"/>
  <c r="C2487" i="11" l="1"/>
  <c r="B2486" i="11"/>
  <c r="C1336" i="11"/>
  <c r="B1335" i="11"/>
  <c r="C2716" i="11"/>
  <c r="B2715" i="11"/>
  <c r="C1106" i="11"/>
  <c r="B1105" i="11"/>
  <c r="C2026" i="11"/>
  <c r="B2025" i="11"/>
  <c r="C897" i="11"/>
  <c r="B896" i="11"/>
  <c r="C1796" i="11"/>
  <c r="B1795" i="11"/>
  <c r="C1566" i="11"/>
  <c r="B1565" i="11"/>
  <c r="C2256" i="11"/>
  <c r="B2255" i="11"/>
  <c r="C2257" i="11" l="1"/>
  <c r="B2256" i="11"/>
  <c r="C1797" i="11"/>
  <c r="B1796" i="11"/>
  <c r="C898" i="11"/>
  <c r="B897" i="11"/>
  <c r="C2027" i="11"/>
  <c r="B2026" i="11"/>
  <c r="C1107" i="11"/>
  <c r="B1106" i="11"/>
  <c r="C2717" i="11"/>
  <c r="B2716" i="11"/>
  <c r="C1337" i="11"/>
  <c r="B1336" i="11"/>
  <c r="C2488" i="11"/>
  <c r="B2487" i="11"/>
  <c r="C1567" i="11"/>
  <c r="B1566" i="11"/>
  <c r="C2489" i="11" l="1"/>
  <c r="B2488" i="11"/>
  <c r="C2718" i="11"/>
  <c r="B2717" i="11"/>
  <c r="C1108" i="11"/>
  <c r="B1107" i="11"/>
  <c r="C2028" i="11"/>
  <c r="B2027" i="11"/>
  <c r="C899" i="11"/>
  <c r="B898" i="11"/>
  <c r="C1798" i="11"/>
  <c r="B1797" i="11"/>
  <c r="C2258" i="11"/>
  <c r="B2257" i="11"/>
  <c r="C1568" i="11"/>
  <c r="B1567" i="11"/>
  <c r="C1338" i="11"/>
  <c r="B1337" i="11"/>
  <c r="C1569" i="11" l="1"/>
  <c r="B1568" i="11"/>
  <c r="C2259" i="11"/>
  <c r="B2258" i="11"/>
  <c r="C1799" i="11"/>
  <c r="B1798" i="11"/>
  <c r="C900" i="11"/>
  <c r="B899" i="11"/>
  <c r="C2029" i="11"/>
  <c r="B2028" i="11"/>
  <c r="C1109" i="11"/>
  <c r="B1108" i="11"/>
  <c r="C2719" i="11"/>
  <c r="B2718" i="11"/>
  <c r="C2490" i="11"/>
  <c r="B2489" i="11"/>
  <c r="C1339" i="11"/>
  <c r="B1338" i="11"/>
  <c r="C2491" i="11" l="1"/>
  <c r="B2490" i="11"/>
  <c r="C2720" i="11"/>
  <c r="B2719" i="11"/>
  <c r="C1110" i="11"/>
  <c r="B1109" i="11"/>
  <c r="C2030" i="11"/>
  <c r="B2029" i="11"/>
  <c r="C901" i="11"/>
  <c r="B900" i="11"/>
  <c r="C1800" i="11"/>
  <c r="B1799" i="11"/>
  <c r="C2260" i="11"/>
  <c r="B2259" i="11"/>
  <c r="C1570" i="11"/>
  <c r="B1569" i="11"/>
  <c r="C1340" i="11"/>
  <c r="B1339" i="11"/>
  <c r="C1341" i="11" l="1"/>
  <c r="B1340" i="11"/>
  <c r="C2261" i="11"/>
  <c r="B2260" i="11"/>
  <c r="C1801" i="11"/>
  <c r="B1800" i="11"/>
  <c r="C902" i="11"/>
  <c r="B901" i="11"/>
  <c r="C2031" i="11"/>
  <c r="B2030" i="11"/>
  <c r="C1111" i="11"/>
  <c r="B1110" i="11"/>
  <c r="C2721" i="11"/>
  <c r="B2720" i="11"/>
  <c r="C2492" i="11"/>
  <c r="B2491" i="11"/>
  <c r="C1571" i="11"/>
  <c r="B1570" i="11"/>
  <c r="C1572" i="11" l="1"/>
  <c r="B1571" i="11"/>
  <c r="C2493" i="11"/>
  <c r="B2492" i="11"/>
  <c r="C2722" i="11"/>
  <c r="B2721" i="11"/>
  <c r="C1112" i="11"/>
  <c r="B1111" i="11"/>
  <c r="C2032" i="11"/>
  <c r="B2031" i="11"/>
  <c r="C903" i="11"/>
  <c r="B902" i="11"/>
  <c r="C1802" i="11"/>
  <c r="B1801" i="11"/>
  <c r="C2262" i="11"/>
  <c r="B2261" i="11"/>
  <c r="C1342" i="11"/>
  <c r="B1341" i="11"/>
  <c r="C2263" i="11" l="1"/>
  <c r="B2262" i="11"/>
  <c r="C904" i="11"/>
  <c r="B903" i="11"/>
  <c r="C2033" i="11"/>
  <c r="B2032" i="11"/>
  <c r="C1113" i="11"/>
  <c r="B1112" i="11"/>
  <c r="C2723" i="11"/>
  <c r="B2722" i="11"/>
  <c r="C2494" i="11"/>
  <c r="B2493" i="11"/>
  <c r="C1573" i="11"/>
  <c r="B1572" i="11"/>
  <c r="C1343" i="11"/>
  <c r="B1342" i="11"/>
  <c r="C1803" i="11"/>
  <c r="B1802" i="11"/>
  <c r="C1804" i="11" l="1"/>
  <c r="B1803" i="11"/>
  <c r="C1574" i="11"/>
  <c r="B1573" i="11"/>
  <c r="C2495" i="11"/>
  <c r="B2494" i="11"/>
  <c r="C2724" i="11"/>
  <c r="B2723" i="11"/>
  <c r="C1114" i="11"/>
  <c r="B1113" i="11"/>
  <c r="C2034" i="11"/>
  <c r="B2033" i="11"/>
  <c r="C905" i="11"/>
  <c r="B904" i="11"/>
  <c r="C2264" i="11"/>
  <c r="B2263" i="11"/>
  <c r="C1344" i="11"/>
  <c r="B1343" i="11"/>
  <c r="C2265" i="11" l="1"/>
  <c r="B2264" i="11"/>
  <c r="C906" i="11"/>
  <c r="B905" i="11"/>
  <c r="C2035" i="11"/>
  <c r="B2034" i="11"/>
  <c r="C1115" i="11"/>
  <c r="B1114" i="11"/>
  <c r="C2725" i="11"/>
  <c r="B2724" i="11"/>
  <c r="C2496" i="11"/>
  <c r="B2495" i="11"/>
  <c r="C1575" i="11"/>
  <c r="B1574" i="11"/>
  <c r="C1805" i="11"/>
  <c r="B1804" i="11"/>
  <c r="C1345" i="11"/>
  <c r="B1344" i="11"/>
  <c r="C1346" i="11" l="1"/>
  <c r="B1345" i="11"/>
  <c r="C1576" i="11"/>
  <c r="B1575" i="11"/>
  <c r="C2497" i="11"/>
  <c r="B2496" i="11"/>
  <c r="C2726" i="11"/>
  <c r="B2725" i="11"/>
  <c r="C1116" i="11"/>
  <c r="B1115" i="11"/>
  <c r="C2036" i="11"/>
  <c r="B2035" i="11"/>
  <c r="C907" i="11"/>
  <c r="B906" i="11"/>
  <c r="C2266" i="11"/>
  <c r="B2265" i="11"/>
  <c r="C1806" i="11"/>
  <c r="B1805" i="11"/>
  <c r="C1807" i="11" l="1"/>
  <c r="B1806" i="11"/>
  <c r="C2267" i="11"/>
  <c r="B2266" i="11"/>
  <c r="C908" i="11"/>
  <c r="B907" i="11"/>
  <c r="C2037" i="11"/>
  <c r="B2036" i="11"/>
  <c r="C1117" i="11"/>
  <c r="B1116" i="11"/>
  <c r="C2727" i="11"/>
  <c r="B2726" i="11"/>
  <c r="C2498" i="11"/>
  <c r="B2497" i="11"/>
  <c r="C1577" i="11"/>
  <c r="B1576" i="11"/>
  <c r="C1347" i="11"/>
  <c r="B1346" i="11"/>
  <c r="C1348" i="11" l="1"/>
  <c r="B1347" i="11"/>
  <c r="C2499" i="11"/>
  <c r="B2498" i="11"/>
  <c r="C2728" i="11"/>
  <c r="B2727" i="11"/>
  <c r="C1118" i="11"/>
  <c r="B1117" i="11"/>
  <c r="C2038" i="11"/>
  <c r="B2037" i="11"/>
  <c r="C909" i="11"/>
  <c r="B908" i="11"/>
  <c r="C2268" i="11"/>
  <c r="B2267" i="11"/>
  <c r="C1808" i="11"/>
  <c r="B1807" i="11"/>
  <c r="C1578" i="11"/>
  <c r="B1577" i="11"/>
  <c r="C1579" i="11" l="1"/>
  <c r="B1578" i="11"/>
  <c r="C2269" i="11"/>
  <c r="B2268" i="11"/>
  <c r="C910" i="11"/>
  <c r="B909" i="11"/>
  <c r="C2039" i="11"/>
  <c r="B2038" i="11"/>
  <c r="C1119" i="11"/>
  <c r="B1118" i="11"/>
  <c r="C2729" i="11"/>
  <c r="B2728" i="11"/>
  <c r="C2500" i="11"/>
  <c r="B2499" i="11"/>
  <c r="C1349" i="11"/>
  <c r="B1348" i="11"/>
  <c r="C1809" i="11"/>
  <c r="B1808" i="11"/>
  <c r="C1350" i="11" l="1"/>
  <c r="B1349" i="11"/>
  <c r="C2501" i="11"/>
  <c r="B2500" i="11"/>
  <c r="C2730" i="11"/>
  <c r="B2729" i="11"/>
  <c r="C1120" i="11"/>
  <c r="B1119" i="11"/>
  <c r="C2040" i="11"/>
  <c r="B2039" i="11"/>
  <c r="C911" i="11"/>
  <c r="B910" i="11"/>
  <c r="C2270" i="11"/>
  <c r="B2269" i="11"/>
  <c r="C1580" i="11"/>
  <c r="B1579" i="11"/>
  <c r="C1810" i="11"/>
  <c r="B1809" i="11"/>
  <c r="C1581" i="11" l="1"/>
  <c r="B1580" i="11"/>
  <c r="C2271" i="11"/>
  <c r="B2270" i="11"/>
  <c r="C912" i="11"/>
  <c r="B911" i="11"/>
  <c r="C2041" i="11"/>
  <c r="B2040" i="11"/>
  <c r="C1121" i="11"/>
  <c r="B1120" i="11"/>
  <c r="C2731" i="11"/>
  <c r="B2730" i="11"/>
  <c r="C2502" i="11"/>
  <c r="B2501" i="11"/>
  <c r="C1351" i="11"/>
  <c r="B1350" i="11"/>
  <c r="C1811" i="11"/>
  <c r="B1810" i="11"/>
  <c r="C1352" i="11" l="1"/>
  <c r="B1351" i="11"/>
  <c r="C2503" i="11"/>
  <c r="B2502" i="11"/>
  <c r="C2732" i="11"/>
  <c r="B2731" i="11"/>
  <c r="C1122" i="11"/>
  <c r="B1121" i="11"/>
  <c r="C2042" i="11"/>
  <c r="B2041" i="11"/>
  <c r="C913" i="11"/>
  <c r="B912" i="11"/>
  <c r="C2272" i="11"/>
  <c r="B2271" i="11"/>
  <c r="C1582" i="11"/>
  <c r="B1581" i="11"/>
  <c r="C1812" i="11"/>
  <c r="B1811" i="11"/>
  <c r="C1813" i="11" l="1"/>
  <c r="B1812" i="11"/>
  <c r="C2273" i="11"/>
  <c r="B2272" i="11"/>
  <c r="C914" i="11"/>
  <c r="B913" i="11"/>
  <c r="C2043" i="11"/>
  <c r="B2042" i="11"/>
  <c r="C1123" i="11"/>
  <c r="B1122" i="11"/>
  <c r="C2733" i="11"/>
  <c r="B2732" i="11"/>
  <c r="C2504" i="11"/>
  <c r="B2503" i="11"/>
  <c r="C1353" i="11"/>
  <c r="B1352" i="11"/>
  <c r="C1583" i="11"/>
  <c r="B1582" i="11"/>
  <c r="C1354" i="11" l="1"/>
  <c r="B1353" i="11"/>
  <c r="C2505" i="11"/>
  <c r="B2504" i="11"/>
  <c r="C2734" i="11"/>
  <c r="B2733" i="11"/>
  <c r="C1124" i="11"/>
  <c r="B1123" i="11"/>
  <c r="C2044" i="11"/>
  <c r="B2043" i="11"/>
  <c r="C915" i="11"/>
  <c r="B914" i="11"/>
  <c r="C2274" i="11"/>
  <c r="B2273" i="11"/>
  <c r="C1814" i="11"/>
  <c r="B1813" i="11"/>
  <c r="C1584" i="11"/>
  <c r="B1583" i="11"/>
  <c r="C1815" i="11" l="1"/>
  <c r="B1814" i="11"/>
  <c r="C2275" i="11"/>
  <c r="B2274" i="11"/>
  <c r="C916" i="11"/>
  <c r="B915" i="11"/>
  <c r="C2045" i="11"/>
  <c r="B2044" i="11"/>
  <c r="C1125" i="11"/>
  <c r="B1124" i="11"/>
  <c r="C2735" i="11"/>
  <c r="B2734" i="11"/>
  <c r="C2506" i="11"/>
  <c r="B2505" i="11"/>
  <c r="C1355" i="11"/>
  <c r="B1354" i="11"/>
  <c r="C1585" i="11"/>
  <c r="B1584" i="11"/>
  <c r="C1586" i="11" l="1"/>
  <c r="B1585" i="11"/>
  <c r="C1356" i="11"/>
  <c r="B1355" i="11"/>
  <c r="C2507" i="11"/>
  <c r="B2506" i="11"/>
  <c r="C2736" i="11"/>
  <c r="B2735" i="11"/>
  <c r="C1126" i="11"/>
  <c r="B1125" i="11"/>
  <c r="C2046" i="11"/>
  <c r="B2045" i="11"/>
  <c r="C917" i="11"/>
  <c r="B916" i="11"/>
  <c r="C2276" i="11"/>
  <c r="B2275" i="11"/>
  <c r="C1816" i="11"/>
  <c r="B1815" i="11"/>
  <c r="C2277" i="11" l="1"/>
  <c r="B2276" i="11"/>
  <c r="C918" i="11"/>
  <c r="B917" i="11"/>
  <c r="C2047" i="11"/>
  <c r="B2046" i="11"/>
  <c r="C1127" i="11"/>
  <c r="B1126" i="11"/>
  <c r="C2737" i="11"/>
  <c r="B2736" i="11"/>
  <c r="C2508" i="11"/>
  <c r="B2507" i="11"/>
  <c r="C1357" i="11"/>
  <c r="B1356" i="11"/>
  <c r="C1587" i="11"/>
  <c r="B1586" i="11"/>
  <c r="C1817" i="11"/>
  <c r="B1816" i="11"/>
  <c r="C1588" i="11" l="1"/>
  <c r="B1587" i="11"/>
  <c r="C2509" i="11"/>
  <c r="B2508" i="11"/>
  <c r="C2738" i="11"/>
  <c r="B2737" i="11"/>
  <c r="C1128" i="11"/>
  <c r="B1127" i="11"/>
  <c r="C2048" i="11"/>
  <c r="B2047" i="11"/>
  <c r="C919" i="11"/>
  <c r="B918" i="11"/>
  <c r="C2278" i="11"/>
  <c r="B2277" i="11"/>
  <c r="C1818" i="11"/>
  <c r="B1817" i="11"/>
  <c r="C1358" i="11"/>
  <c r="B1357" i="11"/>
  <c r="C1819" i="11" l="1"/>
  <c r="B1818" i="11"/>
  <c r="C2279" i="11"/>
  <c r="B2278" i="11"/>
  <c r="C920" i="11"/>
  <c r="B919" i="11"/>
  <c r="C2049" i="11"/>
  <c r="B2048" i="11"/>
  <c r="C1129" i="11"/>
  <c r="B1128" i="11"/>
  <c r="C2739" i="11"/>
  <c r="B2738" i="11"/>
  <c r="C2510" i="11"/>
  <c r="B2509" i="11"/>
  <c r="C1589" i="11"/>
  <c r="B1588" i="11"/>
  <c r="C1359" i="11"/>
  <c r="B1358" i="11"/>
  <c r="C1360" i="11" l="1"/>
  <c r="B1359" i="11"/>
  <c r="C2511" i="11"/>
  <c r="B2510" i="11"/>
  <c r="C2740" i="11"/>
  <c r="B2739" i="11"/>
  <c r="C1130" i="11"/>
  <c r="B1129" i="11"/>
  <c r="C2050" i="11"/>
  <c r="B2049" i="11"/>
  <c r="C921" i="11"/>
  <c r="B920" i="11"/>
  <c r="C2280" i="11"/>
  <c r="B2279" i="11"/>
  <c r="C1820" i="11"/>
  <c r="B1819" i="11"/>
  <c r="C1590" i="11"/>
  <c r="B1589" i="11"/>
  <c r="C1591" i="11" l="1"/>
  <c r="B1590" i="11"/>
  <c r="C2281" i="11"/>
  <c r="B2280" i="11"/>
  <c r="C922" i="11"/>
  <c r="B921" i="11"/>
  <c r="C2051" i="11"/>
  <c r="B2050" i="11"/>
  <c r="C1131" i="11"/>
  <c r="B1130" i="11"/>
  <c r="C2741" i="11"/>
  <c r="B2740" i="11"/>
  <c r="C2512" i="11"/>
  <c r="B2511" i="11"/>
  <c r="C1361" i="11"/>
  <c r="B1360" i="11"/>
  <c r="C1821" i="11"/>
  <c r="B1820" i="11"/>
  <c r="C1822" i="11" l="1"/>
  <c r="B1821" i="11"/>
  <c r="C2513" i="11"/>
  <c r="B2512" i="11"/>
  <c r="C2742" i="11"/>
  <c r="B2741" i="11"/>
  <c r="C1132" i="11"/>
  <c r="B1131" i="11"/>
  <c r="C2052" i="11"/>
  <c r="B2051" i="11"/>
  <c r="C923" i="11"/>
  <c r="B922" i="11"/>
  <c r="C2282" i="11"/>
  <c r="B2281" i="11"/>
  <c r="C1592" i="11"/>
  <c r="B1591" i="11"/>
  <c r="C1362" i="11"/>
  <c r="B1361" i="11"/>
  <c r="C1593" i="11" l="1"/>
  <c r="B1592" i="11"/>
  <c r="C2283" i="11"/>
  <c r="B2282" i="11"/>
  <c r="C924" i="11"/>
  <c r="B923" i="11"/>
  <c r="C2053" i="11"/>
  <c r="B2052" i="11"/>
  <c r="C1133" i="11"/>
  <c r="B1132" i="11"/>
  <c r="C2743" i="11"/>
  <c r="B2742" i="11"/>
  <c r="C2514" i="11"/>
  <c r="B2513" i="11"/>
  <c r="C1823" i="11"/>
  <c r="B1822" i="11"/>
  <c r="C1363" i="11"/>
  <c r="B1362" i="11"/>
  <c r="C1824" i="11" l="1"/>
  <c r="B1823" i="11"/>
  <c r="C2515" i="11"/>
  <c r="B2514" i="11"/>
  <c r="C2744" i="11"/>
  <c r="B2743" i="11"/>
  <c r="C1134" i="11"/>
  <c r="B1133" i="11"/>
  <c r="C2054" i="11"/>
  <c r="B2053" i="11"/>
  <c r="C925" i="11"/>
  <c r="B924" i="11"/>
  <c r="C2284" i="11"/>
  <c r="B2283" i="11"/>
  <c r="C1594" i="11"/>
  <c r="B1593" i="11"/>
  <c r="C1364" i="11"/>
  <c r="B1363" i="11"/>
  <c r="C1595" i="11" l="1"/>
  <c r="B1594" i="11"/>
  <c r="C2285" i="11"/>
  <c r="B2284" i="11"/>
  <c r="C926" i="11"/>
  <c r="B925" i="11"/>
  <c r="C2055" i="11"/>
  <c r="B2054" i="11"/>
  <c r="C1135" i="11"/>
  <c r="B1134" i="11"/>
  <c r="C2745" i="11"/>
  <c r="B2744" i="11"/>
  <c r="C2516" i="11"/>
  <c r="B2515" i="11"/>
  <c r="C1825" i="11"/>
  <c r="B1824" i="11"/>
  <c r="C1365" i="11"/>
  <c r="B1364" i="11"/>
  <c r="C1366" i="11" l="1"/>
  <c r="B1365" i="11"/>
  <c r="C2517" i="11"/>
  <c r="B2516" i="11"/>
  <c r="C1136" i="11"/>
  <c r="B1135" i="11"/>
  <c r="C2056" i="11"/>
  <c r="B2055" i="11"/>
  <c r="C927" i="11"/>
  <c r="B926" i="11"/>
  <c r="C2286" i="11"/>
  <c r="B2285" i="11"/>
  <c r="C1596" i="11"/>
  <c r="B1595" i="11"/>
  <c r="C1826" i="11"/>
  <c r="B1825" i="11"/>
  <c r="C2746" i="11"/>
  <c r="B2745" i="11"/>
  <c r="C2747" i="11" l="1"/>
  <c r="B2746" i="11"/>
  <c r="C1597" i="11"/>
  <c r="B1596" i="11"/>
  <c r="C2287" i="11"/>
  <c r="B2286" i="11"/>
  <c r="C928" i="11"/>
  <c r="B927" i="11"/>
  <c r="C2057" i="11"/>
  <c r="B2056" i="11"/>
  <c r="C1137" i="11"/>
  <c r="B1136" i="11"/>
  <c r="C2518" i="11"/>
  <c r="B2517" i="11"/>
  <c r="C1367" i="11"/>
  <c r="B1366" i="11"/>
  <c r="C1827" i="11"/>
  <c r="B1826" i="11"/>
  <c r="C1828" i="11" l="1"/>
  <c r="B1827" i="11"/>
  <c r="C2519" i="11"/>
  <c r="B2518" i="11"/>
  <c r="C1138" i="11"/>
  <c r="B1137" i="11"/>
  <c r="C2058" i="11"/>
  <c r="B2057" i="11"/>
  <c r="C929" i="11"/>
  <c r="B928" i="11"/>
  <c r="C2288" i="11"/>
  <c r="B2287" i="11"/>
  <c r="C1598" i="11"/>
  <c r="B1597" i="11"/>
  <c r="C2748" i="11"/>
  <c r="B2747" i="11"/>
  <c r="C1368" i="11"/>
  <c r="B1367" i="11"/>
  <c r="C2749" i="11" l="1"/>
  <c r="B2748" i="11"/>
  <c r="C1599" i="11"/>
  <c r="B1598" i="11"/>
  <c r="C2289" i="11"/>
  <c r="B2288" i="11"/>
  <c r="C930" i="11"/>
  <c r="B929" i="11"/>
  <c r="C2059" i="11"/>
  <c r="B2058" i="11"/>
  <c r="C1139" i="11"/>
  <c r="B1138" i="11"/>
  <c r="C2520" i="11"/>
  <c r="B2519" i="11"/>
  <c r="C1829" i="11"/>
  <c r="B1828" i="11"/>
  <c r="C1369" i="11"/>
  <c r="B1368" i="11"/>
  <c r="C1370" i="11" l="1"/>
  <c r="B1369" i="11"/>
  <c r="C2521" i="11"/>
  <c r="B2520" i="11"/>
  <c r="C1140" i="11"/>
  <c r="B1139" i="11"/>
  <c r="C2060" i="11"/>
  <c r="B2059" i="11"/>
  <c r="C931" i="11"/>
  <c r="B930" i="11"/>
  <c r="C2290" i="11"/>
  <c r="B2289" i="11"/>
  <c r="C1600" i="11"/>
  <c r="B1599" i="11"/>
  <c r="C2750" i="11"/>
  <c r="B2749" i="11"/>
  <c r="C1830" i="11"/>
  <c r="B1829" i="11"/>
  <c r="C1831" i="11" l="1"/>
  <c r="B1830" i="11"/>
  <c r="C2751" i="11"/>
  <c r="B2750" i="11"/>
  <c r="C1601" i="11"/>
  <c r="B1600" i="11"/>
  <c r="C2291" i="11"/>
  <c r="B2290" i="11"/>
  <c r="C932" i="11"/>
  <c r="B931" i="11"/>
  <c r="C2061" i="11"/>
  <c r="B2060" i="11"/>
  <c r="C1141" i="11"/>
  <c r="B1140" i="11"/>
  <c r="C2522" i="11"/>
  <c r="B2521" i="11"/>
  <c r="C1371" i="11"/>
  <c r="B1370" i="11"/>
  <c r="C2523" i="11" l="1"/>
  <c r="B2522" i="11"/>
  <c r="C2062" i="11"/>
  <c r="B2061" i="11"/>
  <c r="C2292" i="11"/>
  <c r="B2291" i="11"/>
  <c r="C1602" i="11"/>
  <c r="B1601" i="11"/>
  <c r="C2752" i="11"/>
  <c r="B2751" i="11"/>
  <c r="C1832" i="11"/>
  <c r="B1831" i="11"/>
  <c r="C1372" i="11"/>
  <c r="B1371" i="11"/>
  <c r="C1142" i="11"/>
  <c r="B1141" i="11"/>
  <c r="C933" i="11"/>
  <c r="B932" i="11"/>
  <c r="C934" i="11" l="1"/>
  <c r="B933" i="11"/>
  <c r="C1373" i="11"/>
  <c r="B1372" i="11"/>
  <c r="C2753" i="11"/>
  <c r="B2752" i="11"/>
  <c r="C1603" i="11"/>
  <c r="B1602" i="11"/>
  <c r="C2293" i="11"/>
  <c r="B2292" i="11"/>
  <c r="C2063" i="11"/>
  <c r="B2062" i="11"/>
  <c r="C2524" i="11"/>
  <c r="B2523" i="11"/>
  <c r="C1143" i="11"/>
  <c r="B1142" i="11"/>
  <c r="C1833" i="11"/>
  <c r="B1832" i="11"/>
  <c r="C1144" i="11" l="1"/>
  <c r="B1143" i="11"/>
  <c r="C2525" i="11"/>
  <c r="B2524" i="11"/>
  <c r="C2064" i="11"/>
  <c r="B2063" i="11"/>
  <c r="C2294" i="11"/>
  <c r="B2293" i="11"/>
  <c r="C1604" i="11"/>
  <c r="B1603" i="11"/>
  <c r="C2754" i="11"/>
  <c r="B2753" i="11"/>
  <c r="C1374" i="11"/>
  <c r="B1373" i="11"/>
  <c r="C935" i="11"/>
  <c r="B934" i="11"/>
  <c r="C1834" i="11"/>
  <c r="B1833" i="11"/>
  <c r="C936" i="11" l="1"/>
  <c r="B936" i="11" s="1"/>
  <c r="B935" i="11"/>
  <c r="C2755" i="11"/>
  <c r="B2754" i="11"/>
  <c r="C2295" i="11"/>
  <c r="B2294" i="11"/>
  <c r="C2065" i="11"/>
  <c r="B2064" i="11"/>
  <c r="C2526" i="11"/>
  <c r="B2525" i="11"/>
  <c r="C1145" i="11"/>
  <c r="B1144" i="11"/>
  <c r="C1835" i="11"/>
  <c r="B1834" i="11"/>
  <c r="C1375" i="11"/>
  <c r="B1374" i="11"/>
  <c r="C1605" i="11"/>
  <c r="B1604" i="11"/>
  <c r="C1836" i="11" l="1"/>
  <c r="B1835" i="11"/>
  <c r="C2527" i="11"/>
  <c r="B2526" i="11"/>
  <c r="C2066" i="11"/>
  <c r="B2065" i="11"/>
  <c r="C2296" i="11"/>
  <c r="B2295" i="11"/>
  <c r="C2756" i="11"/>
  <c r="B2755" i="11"/>
  <c r="C1606" i="11"/>
  <c r="B1605" i="11"/>
  <c r="C1376" i="11"/>
  <c r="B1375" i="11"/>
  <c r="C1146" i="11"/>
  <c r="B1145" i="11"/>
  <c r="C1377" i="11" l="1"/>
  <c r="B1376" i="11"/>
  <c r="C2757" i="11"/>
  <c r="B2756" i="11"/>
  <c r="C2297" i="11"/>
  <c r="B2296" i="11"/>
  <c r="C2067" i="11"/>
  <c r="B2066" i="11"/>
  <c r="C2528" i="11"/>
  <c r="B2527" i="11"/>
  <c r="C1837" i="11"/>
  <c r="B1836" i="11"/>
  <c r="C1147" i="11"/>
  <c r="B1146" i="11"/>
  <c r="C1607" i="11"/>
  <c r="B1606" i="11"/>
  <c r="C1608" i="11" l="1"/>
  <c r="B1607" i="11"/>
  <c r="C2529" i="11"/>
  <c r="B2528" i="11"/>
  <c r="C2298" i="11"/>
  <c r="B2297" i="11"/>
  <c r="C2758" i="11"/>
  <c r="B2757" i="11"/>
  <c r="C1378" i="11"/>
  <c r="B1377" i="11"/>
  <c r="C1148" i="11"/>
  <c r="B1147" i="11"/>
  <c r="C1838" i="11"/>
  <c r="B1837" i="11"/>
  <c r="C2068" i="11"/>
  <c r="B2067" i="11"/>
  <c r="C1839" i="11" l="1"/>
  <c r="B1838" i="11"/>
  <c r="C1379" i="11"/>
  <c r="B1378" i="11"/>
  <c r="C2759" i="11"/>
  <c r="B2758" i="11"/>
  <c r="C2299" i="11"/>
  <c r="B2298" i="11"/>
  <c r="C2530" i="11"/>
  <c r="B2529" i="11"/>
  <c r="C1609" i="11"/>
  <c r="B1608" i="11"/>
  <c r="C2069" i="11"/>
  <c r="B2068" i="11"/>
  <c r="C1149" i="11"/>
  <c r="B1148" i="11"/>
  <c r="C1150" i="11" l="1"/>
  <c r="B1149" i="11"/>
  <c r="C1610" i="11"/>
  <c r="B1609" i="11"/>
  <c r="C2300" i="11"/>
  <c r="B2299" i="11"/>
  <c r="C1380" i="11"/>
  <c r="B1379" i="11"/>
  <c r="C1840" i="11"/>
  <c r="B1839" i="11"/>
  <c r="C2070" i="11"/>
  <c r="B2069" i="11"/>
  <c r="C2531" i="11"/>
  <c r="B2530" i="11"/>
  <c r="C2760" i="11"/>
  <c r="B2759" i="11"/>
  <c r="C2532" i="11" l="1"/>
  <c r="B2531" i="11"/>
  <c r="C1841" i="11"/>
  <c r="B1840" i="11"/>
  <c r="C1381" i="11"/>
  <c r="B1380" i="11"/>
  <c r="C2301" i="11"/>
  <c r="B2300" i="11"/>
  <c r="C1611" i="11"/>
  <c r="B1610" i="11"/>
  <c r="C1151" i="11"/>
  <c r="B1150" i="11"/>
  <c r="C2761" i="11"/>
  <c r="B2760" i="11"/>
  <c r="C2071" i="11"/>
  <c r="B2070" i="11"/>
  <c r="C2072" i="11" l="1"/>
  <c r="B2071" i="11"/>
  <c r="C1152" i="11"/>
  <c r="B1151" i="11"/>
  <c r="C1612" i="11"/>
  <c r="B1611" i="11"/>
  <c r="C2302" i="11"/>
  <c r="B2301" i="11"/>
  <c r="C1382" i="11"/>
  <c r="B1381" i="11"/>
  <c r="C1842" i="11"/>
  <c r="B1841" i="11"/>
  <c r="C2533" i="11"/>
  <c r="B2532" i="11"/>
  <c r="C2762" i="11"/>
  <c r="B2761" i="11"/>
  <c r="C2763" i="11" l="1"/>
  <c r="B2762" i="11"/>
  <c r="C1843" i="11"/>
  <c r="B1842" i="11"/>
  <c r="C2303" i="11"/>
  <c r="B2302" i="11"/>
  <c r="C1613" i="11"/>
  <c r="B1612" i="11"/>
  <c r="C1153" i="11"/>
  <c r="B1152" i="11"/>
  <c r="C2073" i="11"/>
  <c r="B2072" i="11"/>
  <c r="C2534" i="11"/>
  <c r="B2533" i="11"/>
  <c r="C1383" i="11"/>
  <c r="B1382" i="11"/>
  <c r="C1384" i="11" l="1"/>
  <c r="B1383" i="11"/>
  <c r="C2074" i="11"/>
  <c r="B2073" i="11"/>
  <c r="C1614" i="11"/>
  <c r="B1613" i="11"/>
  <c r="C2304" i="11"/>
  <c r="B2303" i="11"/>
  <c r="C1844" i="11"/>
  <c r="B1843" i="11"/>
  <c r="C2764" i="11"/>
  <c r="B2763" i="11"/>
  <c r="C2535" i="11"/>
  <c r="B2534" i="11"/>
  <c r="C1154" i="11"/>
  <c r="B1153" i="11"/>
  <c r="C2765" i="11" l="1"/>
  <c r="B2764" i="11"/>
  <c r="C2305" i="11"/>
  <c r="B2304" i="11"/>
  <c r="C1615" i="11"/>
  <c r="B1614" i="11"/>
  <c r="C2075" i="11"/>
  <c r="B2074" i="11"/>
  <c r="C1385" i="11"/>
  <c r="B1384" i="11"/>
  <c r="C1155" i="11"/>
  <c r="B1154" i="11"/>
  <c r="C2536" i="11"/>
  <c r="B2535" i="11"/>
  <c r="C1845" i="11"/>
  <c r="B1844" i="11"/>
  <c r="C1846" i="11" l="1"/>
  <c r="B1845" i="11"/>
  <c r="C1156" i="11"/>
  <c r="B1155" i="11"/>
  <c r="C2076" i="11"/>
  <c r="B2075" i="11"/>
  <c r="C1616" i="11"/>
  <c r="B1615" i="11"/>
  <c r="C2306" i="11"/>
  <c r="B2305" i="11"/>
  <c r="C2766" i="11"/>
  <c r="B2765" i="11"/>
  <c r="C2537" i="11"/>
  <c r="B2536" i="11"/>
  <c r="C1386" i="11"/>
  <c r="B1385" i="11"/>
  <c r="C1387" i="11" l="1"/>
  <c r="B1386" i="11"/>
  <c r="C2767" i="11"/>
  <c r="B2766" i="11"/>
  <c r="C2307" i="11"/>
  <c r="B2306" i="11"/>
  <c r="C1617" i="11"/>
  <c r="B1616" i="11"/>
  <c r="C2077" i="11"/>
  <c r="B2076" i="11"/>
  <c r="C1157" i="11"/>
  <c r="B1156" i="11"/>
  <c r="C1847" i="11"/>
  <c r="B1846" i="11"/>
  <c r="C2538" i="11"/>
  <c r="B2537" i="11"/>
  <c r="C1848" i="11" l="1"/>
  <c r="B1847" i="11"/>
  <c r="C1158" i="11"/>
  <c r="B1157" i="11"/>
  <c r="C2078" i="11"/>
  <c r="B2077" i="11"/>
  <c r="C1618" i="11"/>
  <c r="B1617" i="11"/>
  <c r="C2308" i="11"/>
  <c r="B2307" i="11"/>
  <c r="C2768" i="11"/>
  <c r="B2767" i="11"/>
  <c r="C1388" i="11"/>
  <c r="B1387" i="11"/>
  <c r="C2539" i="11"/>
  <c r="B2538" i="11"/>
  <c r="C1389" i="11" l="1"/>
  <c r="B1388" i="11"/>
  <c r="C2309" i="11"/>
  <c r="B2308" i="11"/>
  <c r="C2079" i="11"/>
  <c r="B2078" i="11"/>
  <c r="C1159" i="11"/>
  <c r="B1158" i="11"/>
  <c r="C1849" i="11"/>
  <c r="B1848" i="11"/>
  <c r="C2540" i="11"/>
  <c r="B2539" i="11"/>
  <c r="C2769" i="11"/>
  <c r="B2768" i="11"/>
  <c r="C1619" i="11"/>
  <c r="B1618" i="11"/>
  <c r="C1620" i="11" l="1"/>
  <c r="B1619" i="11"/>
  <c r="C2541" i="11"/>
  <c r="B2540" i="11"/>
  <c r="C1850" i="11"/>
  <c r="B1849" i="11"/>
  <c r="C1160" i="11"/>
  <c r="B1159" i="11"/>
  <c r="C2080" i="11"/>
  <c r="B2079" i="11"/>
  <c r="C2310" i="11"/>
  <c r="B2309" i="11"/>
  <c r="C1390" i="11"/>
  <c r="B1389" i="11"/>
  <c r="C2770" i="11"/>
  <c r="B2769" i="11"/>
  <c r="C1391" i="11" l="1"/>
  <c r="B1390" i="11"/>
  <c r="C2081" i="11"/>
  <c r="B2080" i="11"/>
  <c r="C1161" i="11"/>
  <c r="B1160" i="11"/>
  <c r="C1851" i="11"/>
  <c r="B1850" i="11"/>
  <c r="C2542" i="11"/>
  <c r="B2541" i="11"/>
  <c r="C1621" i="11"/>
  <c r="B1620" i="11"/>
  <c r="C2771" i="11"/>
  <c r="B2770" i="11"/>
  <c r="C2311" i="11"/>
  <c r="B2310" i="11"/>
  <c r="C2312" i="11" l="1"/>
  <c r="B2311" i="11"/>
  <c r="C1622" i="11"/>
  <c r="B1621" i="11"/>
  <c r="C1852" i="11"/>
  <c r="B1851" i="11"/>
  <c r="C2082" i="11"/>
  <c r="B2081" i="11"/>
  <c r="C1392" i="11"/>
  <c r="B1391" i="11"/>
  <c r="C2772" i="11"/>
  <c r="B2771" i="11"/>
  <c r="C2543" i="11"/>
  <c r="B2542" i="11"/>
  <c r="C1162" i="11"/>
  <c r="B1161" i="11"/>
  <c r="C2544" i="11" l="1"/>
  <c r="B2543" i="11"/>
  <c r="C1393" i="11"/>
  <c r="B1392" i="11"/>
  <c r="C2083" i="11"/>
  <c r="B2082" i="11"/>
  <c r="C1853" i="11"/>
  <c r="B1852" i="11"/>
  <c r="C1623" i="11"/>
  <c r="B1622" i="11"/>
  <c r="C2313" i="11"/>
  <c r="B2312" i="11"/>
  <c r="C1163" i="11"/>
  <c r="B1162" i="11"/>
  <c r="C2773" i="11"/>
  <c r="B2772" i="11"/>
  <c r="C1164" i="11" l="1"/>
  <c r="B1163" i="11"/>
  <c r="C1624" i="11"/>
  <c r="B1623" i="11"/>
  <c r="C1854" i="11"/>
  <c r="B1853" i="11"/>
  <c r="C2084" i="11"/>
  <c r="B2083" i="11"/>
  <c r="C1394" i="11"/>
  <c r="B1393" i="11"/>
  <c r="C2545" i="11"/>
  <c r="B2544" i="11"/>
  <c r="C2774" i="11"/>
  <c r="B2773" i="11"/>
  <c r="C2314" i="11"/>
  <c r="B2313" i="11"/>
  <c r="C2775" i="11" l="1"/>
  <c r="B2774" i="11"/>
  <c r="C1395" i="11"/>
  <c r="B1394" i="11"/>
  <c r="C2085" i="11"/>
  <c r="B2084" i="11"/>
  <c r="C1855" i="11"/>
  <c r="B1854" i="11"/>
  <c r="C1625" i="11"/>
  <c r="B1624" i="11"/>
  <c r="C1165" i="11"/>
  <c r="B1164" i="11"/>
  <c r="C2315" i="11"/>
  <c r="B2314" i="11"/>
  <c r="C2546" i="11"/>
  <c r="B2546" i="11" s="1"/>
  <c r="B2545" i="11"/>
  <c r="C2316" i="11" l="1"/>
  <c r="B2316" i="11" s="1"/>
  <c r="B2315" i="11"/>
  <c r="C1626" i="11"/>
  <c r="B1626" i="11" s="1"/>
  <c r="B1625" i="11"/>
  <c r="C1856" i="11"/>
  <c r="B1856" i="11" s="1"/>
  <c r="B1855" i="11"/>
  <c r="C2086" i="11"/>
  <c r="B2086" i="11" s="1"/>
  <c r="B2085" i="11"/>
  <c r="C1396" i="11"/>
  <c r="B1396" i="11" s="1"/>
  <c r="B1395" i="11"/>
  <c r="C2776" i="11"/>
  <c r="B2776" i="11" s="1"/>
  <c r="B2775" i="11"/>
  <c r="C1166" i="11"/>
  <c r="B1166" i="11" s="1"/>
  <c r="B1165" i="11"/>
  <c r="L172" i="10" l="1"/>
  <c r="K172" i="10"/>
  <c r="M172" i="10"/>
  <c r="P172" i="10"/>
  <c r="N172" i="10"/>
  <c r="O172" i="10"/>
  <c r="S172" i="10"/>
  <c r="U172" i="10"/>
  <c r="Q172" i="10"/>
  <c r="T172" i="10"/>
  <c r="R172" i="10"/>
  <c r="J175" i="10"/>
  <c r="K175" i="10" l="1"/>
  <c r="J178" i="10"/>
  <c r="J177" i="10"/>
  <c r="L175" i="10" l="1"/>
  <c r="J179" i="10"/>
  <c r="J182" i="10" s="1"/>
  <c r="J181" i="10"/>
  <c r="K177" i="10"/>
  <c r="K178" i="10"/>
  <c r="M175" i="10" l="1"/>
  <c r="K179" i="10"/>
  <c r="K182" i="10" s="1"/>
  <c r="K181" i="10"/>
  <c r="L177" i="10"/>
  <c r="L178" i="10"/>
  <c r="J183" i="10"/>
  <c r="J188" i="10" s="1"/>
  <c r="J192" i="10" s="1"/>
  <c r="J193" i="10" s="1"/>
  <c r="N175" i="10" l="1"/>
  <c r="L181" i="10"/>
  <c r="L179" i="10"/>
  <c r="L182" i="10" s="1"/>
  <c r="M178" i="10"/>
  <c r="M177" i="10"/>
  <c r="K183" i="10"/>
  <c r="K188" i="10" s="1"/>
  <c r="K192" i="10" s="1"/>
  <c r="K193" i="10" s="1"/>
  <c r="L183" i="10" l="1"/>
  <c r="L188" i="10" s="1"/>
  <c r="L192" i="10" s="1"/>
  <c r="L193" i="10" s="1"/>
  <c r="O175" i="10"/>
  <c r="M181" i="10"/>
  <c r="M179" i="10"/>
  <c r="M182" i="10" s="1"/>
  <c r="N178" i="10"/>
  <c r="N177" i="10"/>
  <c r="M183" i="10" l="1"/>
  <c r="M188" i="10" s="1"/>
  <c r="M192" i="10" s="1"/>
  <c r="M193" i="10" s="1"/>
  <c r="P175" i="10"/>
  <c r="N181" i="10"/>
  <c r="N179" i="10"/>
  <c r="N182" i="10" s="1"/>
  <c r="O177" i="10"/>
  <c r="O178" i="10"/>
  <c r="N183" i="10" l="1"/>
  <c r="N188" i="10" s="1"/>
  <c r="N192" i="10" s="1"/>
  <c r="N193" i="10" s="1"/>
  <c r="Q175" i="10"/>
  <c r="O181" i="10"/>
  <c r="O179" i="10"/>
  <c r="O182" i="10" s="1"/>
  <c r="P178" i="10"/>
  <c r="P177" i="10"/>
  <c r="O183" i="10" l="1"/>
  <c r="O188" i="10" s="1"/>
  <c r="O192" i="10" s="1"/>
  <c r="O193" i="10" s="1"/>
  <c r="R175" i="10"/>
  <c r="P181" i="10"/>
  <c r="P179" i="10"/>
  <c r="P182" i="10" s="1"/>
  <c r="Q177" i="10"/>
  <c r="Q178" i="10"/>
  <c r="P183" i="10" l="1"/>
  <c r="P188" i="10" s="1"/>
  <c r="P192" i="10" s="1"/>
  <c r="P193" i="10" s="1"/>
  <c r="S175" i="10"/>
  <c r="Q181" i="10"/>
  <c r="Q179" i="10"/>
  <c r="Q182" i="10" s="1"/>
  <c r="R178" i="10"/>
  <c r="R177" i="10"/>
  <c r="Q183" i="10" l="1"/>
  <c r="Q188" i="10" s="1"/>
  <c r="Q192" i="10" s="1"/>
  <c r="Q193" i="10" s="1"/>
  <c r="T175" i="10"/>
  <c r="R181" i="10"/>
  <c r="R179" i="10"/>
  <c r="R182" i="10" s="1"/>
  <c r="S177" i="10"/>
  <c r="S178" i="10"/>
  <c r="R183" i="10" l="1"/>
  <c r="R188" i="10" s="1"/>
  <c r="R192" i="10" s="1"/>
  <c r="R193" i="10" s="1"/>
  <c r="V175" i="10"/>
  <c r="U175" i="10"/>
  <c r="S179" i="10"/>
  <c r="S182" i="10" s="1"/>
  <c r="S181" i="10"/>
  <c r="T177" i="10"/>
  <c r="T178" i="10"/>
  <c r="S183" i="10" l="1"/>
  <c r="S188" i="10" s="1"/>
  <c r="S192" i="10" s="1"/>
  <c r="S193" i="10" s="1"/>
  <c r="T179" i="10"/>
  <c r="T182" i="10" s="1"/>
  <c r="T181" i="10"/>
  <c r="U177" i="10"/>
  <c r="U178" i="10"/>
  <c r="T183" i="10" l="1"/>
  <c r="T188" i="10" s="1"/>
  <c r="T192" i="10" s="1"/>
  <c r="T193" i="10" s="1"/>
  <c r="U181" i="10"/>
  <c r="U179" i="10"/>
  <c r="U182" i="10" s="1"/>
  <c r="U183" i="10" l="1"/>
  <c r="U188" i="10" s="1"/>
  <c r="U192" i="10" s="1"/>
  <c r="U193" i="10" s="1"/>
  <c r="W24" i="10" l="1"/>
  <c r="W38" i="10" s="1"/>
  <c r="V38" i="10" s="1"/>
  <c r="V22" i="10"/>
  <c r="V51" i="10" s="1"/>
  <c r="W39" i="10" l="1"/>
  <c r="V39" i="10" s="1"/>
  <c r="W53" i="10"/>
  <c r="V53" i="10"/>
  <c r="V24" i="10"/>
  <c r="W35" i="10"/>
  <c r="V35" i="10" s="1"/>
  <c r="W36" i="10"/>
  <c r="V36" i="10" s="1"/>
  <c r="W37" i="10"/>
  <c r="V37" i="10" s="1"/>
  <c r="W64" i="10" l="1"/>
  <c r="W68" i="10"/>
  <c r="V68" i="10" s="1"/>
  <c r="W65" i="10"/>
  <c r="V65" i="10" s="1"/>
  <c r="W66" i="10"/>
  <c r="V66" i="10" s="1"/>
  <c r="W67" i="10"/>
  <c r="V67" i="10" s="1"/>
  <c r="V64" i="10" l="1"/>
  <c r="V69" i="10" s="1"/>
  <c r="W69" i="10"/>
  <c r="W33" i="10"/>
  <c r="W41" i="10" s="1"/>
  <c r="V29" i="10"/>
  <c r="V58" i="10" s="1"/>
  <c r="W62" i="10" l="1"/>
  <c r="W70" i="10" s="1"/>
  <c r="W71" i="10" s="1"/>
  <c r="V62" i="10"/>
  <c r="V70" i="10" s="1"/>
  <c r="V33" i="10"/>
  <c r="V41" i="10" s="1"/>
  <c r="V71" i="10" l="1"/>
  <c r="V142" i="10" s="1"/>
  <c r="V144" i="10" l="1"/>
  <c r="V163" i="10"/>
  <c r="V178" i="10" l="1"/>
  <c r="V165" i="10"/>
  <c r="V182" i="10" l="1"/>
  <c r="V181" i="10"/>
  <c r="V183" i="10" l="1"/>
  <c r="V186" i="10"/>
  <c r="V188" i="10" s="1"/>
  <c r="V192" i="10" s="1"/>
  <c r="V19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Rubén</author>
    <author>User</author>
  </authors>
  <commentList>
    <comment ref="H5" authorId="0" shapeId="0" xr:uid="{00000000-0006-0000-0000-000001000000}">
      <text>
        <r>
          <rPr>
            <b/>
            <sz val="8"/>
            <color indexed="81"/>
            <rFont val="Tahoma"/>
            <family val="2"/>
          </rPr>
          <t xml:space="preserve">Elegir:
0: General; 1 Zona Patagónica; 2 Jubilados: 3 Jubilados Zona Patagónica
</t>
        </r>
      </text>
    </comment>
    <comment ref="I5" authorId="0" shapeId="0" xr:uid="{00000000-0006-0000-0000-000002000000}">
      <text>
        <r>
          <rPr>
            <b/>
            <sz val="8"/>
            <color indexed="81"/>
            <rFont val="Tahoma"/>
            <family val="2"/>
          </rPr>
          <t>Elegir:
0: General; 1 Zona Patagónica; 2 Jubilados</t>
        </r>
      </text>
    </comment>
    <comment ref="J5" authorId="0" shapeId="0" xr:uid="{00000000-0006-0000-0000-000003000000}">
      <text>
        <r>
          <rPr>
            <b/>
            <sz val="8"/>
            <color indexed="81"/>
            <rFont val="Tahoma"/>
            <family val="2"/>
          </rPr>
          <t>Elegir:
0: General; 1 Zona Patagónica; 2 Jubilados</t>
        </r>
      </text>
    </comment>
    <comment ref="K5" authorId="0" shapeId="0" xr:uid="{00000000-0006-0000-0000-000004000000}">
      <text>
        <r>
          <rPr>
            <b/>
            <sz val="8"/>
            <color indexed="81"/>
            <rFont val="Tahoma"/>
            <family val="2"/>
          </rPr>
          <t>Elegir:
0: General; 1 Zona Patagónica; 2 Jubilados</t>
        </r>
      </text>
    </comment>
    <comment ref="L5" authorId="0" shapeId="0" xr:uid="{00000000-0006-0000-0000-000005000000}">
      <text>
        <r>
          <rPr>
            <b/>
            <sz val="8"/>
            <color indexed="81"/>
            <rFont val="Tahoma"/>
            <family val="2"/>
          </rPr>
          <t>Elegir:
0: General; 1 Zona Patagónica; 2 Jubilados</t>
        </r>
      </text>
    </comment>
    <comment ref="M5" authorId="0" shapeId="0" xr:uid="{00000000-0006-0000-0000-000006000000}">
      <text>
        <r>
          <rPr>
            <b/>
            <sz val="8"/>
            <color indexed="81"/>
            <rFont val="Tahoma"/>
            <family val="2"/>
          </rPr>
          <t>Elegir:
0: General; 1 Zona Patagónica; 2 Jubilados</t>
        </r>
      </text>
    </comment>
    <comment ref="N5" authorId="0" shapeId="0" xr:uid="{00000000-0006-0000-0000-000007000000}">
      <text>
        <r>
          <rPr>
            <b/>
            <sz val="8"/>
            <color indexed="81"/>
            <rFont val="Tahoma"/>
            <family val="2"/>
          </rPr>
          <t>Elegir:
0: General; 1 Zona Patagónica; 2 Jubilados</t>
        </r>
      </text>
    </comment>
    <comment ref="O5" authorId="0" shapeId="0" xr:uid="{00000000-0006-0000-0000-000008000000}">
      <text>
        <r>
          <rPr>
            <b/>
            <sz val="8"/>
            <color indexed="81"/>
            <rFont val="Tahoma"/>
            <family val="2"/>
          </rPr>
          <t>Elegir:
0: General; 1 Zona Patagónica; 2 Jubilados</t>
        </r>
      </text>
    </comment>
    <comment ref="P5" authorId="0" shapeId="0" xr:uid="{00000000-0006-0000-0000-000009000000}">
      <text>
        <r>
          <rPr>
            <b/>
            <sz val="8"/>
            <color indexed="81"/>
            <rFont val="Tahoma"/>
            <family val="2"/>
          </rPr>
          <t>Elegir:
0: General; 1 Zona Patagónica; 2 Jubilados</t>
        </r>
      </text>
    </comment>
    <comment ref="Q5" authorId="0" shapeId="0" xr:uid="{00000000-0006-0000-0000-00000A000000}">
      <text>
        <r>
          <rPr>
            <b/>
            <sz val="8"/>
            <color indexed="81"/>
            <rFont val="Tahoma"/>
            <family val="2"/>
          </rPr>
          <t>Elegir:
0: General; 1 Zona Patagónica; 2 Jubilados</t>
        </r>
      </text>
    </comment>
    <comment ref="R5" authorId="0" shapeId="0" xr:uid="{00000000-0006-0000-0000-00000B000000}">
      <text>
        <r>
          <rPr>
            <b/>
            <sz val="8"/>
            <color indexed="81"/>
            <rFont val="Tahoma"/>
            <family val="2"/>
          </rPr>
          <t>Elegir:
0: General; 1 Zona Patagónica; 2 Jubilados</t>
        </r>
      </text>
    </comment>
    <comment ref="S5" authorId="0" shapeId="0" xr:uid="{00000000-0006-0000-0000-00000C000000}">
      <text>
        <r>
          <rPr>
            <b/>
            <sz val="8"/>
            <color indexed="81"/>
            <rFont val="Tahoma"/>
            <family val="2"/>
          </rPr>
          <t>Elegir:
0: General; 1 Zona Patagónica; 2 Jubilados</t>
        </r>
      </text>
    </comment>
    <comment ref="T5" authorId="0" shapeId="0" xr:uid="{00000000-0006-0000-0000-00000D000000}">
      <text>
        <r>
          <rPr>
            <b/>
            <sz val="8"/>
            <color indexed="81"/>
            <rFont val="Tahoma"/>
            <family val="2"/>
          </rPr>
          <t>Elegir:
0: General; 1 Zona Patagónica; 2 Jubilados</t>
        </r>
      </text>
    </comment>
    <comment ref="U5" authorId="0" shapeId="0" xr:uid="{00000000-0006-0000-0000-00000E000000}">
      <text>
        <r>
          <rPr>
            <b/>
            <sz val="8"/>
            <color indexed="81"/>
            <rFont val="Tahoma"/>
            <family val="2"/>
          </rPr>
          <t>Elegir:
0: General; 1 Zona Patagónica; 2 Jubilados</t>
        </r>
      </text>
    </comment>
    <comment ref="V5" authorId="0" shapeId="0" xr:uid="{00000000-0006-0000-0000-00000F000000}">
      <text>
        <r>
          <rPr>
            <b/>
            <sz val="8"/>
            <color indexed="81"/>
            <rFont val="Tahoma"/>
            <family val="2"/>
          </rPr>
          <t>Elegir:
0: General; 1 Zona Patagónica; 2 Jubilados; 3 Jubilados Zona Patagónica</t>
        </r>
      </text>
    </comment>
    <comment ref="E6" authorId="1" shapeId="0" xr:uid="{00000000-0006-0000-0000-000010000000}">
      <text>
        <r>
          <rPr>
            <b/>
            <sz val="14"/>
            <color indexed="81"/>
            <rFont val="Tahoma"/>
            <family val="2"/>
          </rPr>
          <t>ES FUNDAMENTAL CARGAR LA FECHA DEL DEVENGAMIENTO O DEL PAGO (SEGÚN CRITERIO) PARA QUE LA PLANILLA HAGA CORRECTAMENTE LOS CÁLCULOS</t>
        </r>
        <r>
          <rPr>
            <sz val="14"/>
            <color indexed="81"/>
            <rFont val="Tahoma"/>
            <family val="2"/>
          </rPr>
          <t xml:space="preserve">
</t>
        </r>
        <r>
          <rPr>
            <sz val="8"/>
            <color indexed="81"/>
            <rFont val="Tahoma"/>
            <family val="2"/>
          </rPr>
          <t xml:space="preserve">
</t>
        </r>
      </text>
    </comment>
    <comment ref="H6" authorId="1" shapeId="0" xr:uid="{00000000-0006-0000-0000-000011000000}">
      <text>
        <r>
          <rPr>
            <b/>
            <sz val="10"/>
            <color indexed="81"/>
            <rFont val="Tahoma"/>
            <family val="2"/>
          </rPr>
          <t>Cargar la fecha del pago para que la planilla haga correctamente los cálculos.</t>
        </r>
      </text>
    </comment>
    <comment ref="I6" authorId="1" shapeId="0" xr:uid="{00000000-0006-0000-0000-000012000000}">
      <text>
        <r>
          <rPr>
            <b/>
            <sz val="10"/>
            <color indexed="81"/>
            <rFont val="Tahoma"/>
            <family val="2"/>
          </rPr>
          <t>Cargar la fecha del pago para que la planilla haga correctamente los cálculos.</t>
        </r>
      </text>
    </comment>
    <comment ref="J6" authorId="1" shapeId="0" xr:uid="{00000000-0006-0000-0000-000013000000}">
      <text>
        <r>
          <rPr>
            <b/>
            <sz val="10"/>
            <color indexed="81"/>
            <rFont val="Tahoma"/>
            <family val="2"/>
          </rPr>
          <t>Cargar la fecha del pago para que la planilla haga correctamente los cálculos.</t>
        </r>
      </text>
    </comment>
    <comment ref="K6" authorId="1" shapeId="0" xr:uid="{00000000-0006-0000-0000-000014000000}">
      <text>
        <r>
          <rPr>
            <b/>
            <sz val="10"/>
            <color indexed="81"/>
            <rFont val="Tahoma"/>
            <family val="2"/>
          </rPr>
          <t>Cargar la fecha del pago para que la planilla haga correctamente los cálculos.</t>
        </r>
      </text>
    </comment>
    <comment ref="L6" authorId="1" shapeId="0" xr:uid="{00000000-0006-0000-0000-000015000000}">
      <text>
        <r>
          <rPr>
            <b/>
            <sz val="10"/>
            <color indexed="81"/>
            <rFont val="Tahoma"/>
            <family val="2"/>
          </rPr>
          <t>Cargar la fecha del pago para que la planilla haga correctamente los cálculos.</t>
        </r>
      </text>
    </comment>
    <comment ref="M6" authorId="1" shapeId="0" xr:uid="{00000000-0006-0000-0000-000016000000}">
      <text>
        <r>
          <rPr>
            <b/>
            <sz val="10"/>
            <color indexed="81"/>
            <rFont val="Tahoma"/>
            <family val="2"/>
          </rPr>
          <t>Cargar la fecha del pago para que la planilla haga correctamente los cálculos.</t>
        </r>
      </text>
    </comment>
    <comment ref="N6" authorId="1" shapeId="0" xr:uid="{00000000-0006-0000-0000-000017000000}">
      <text>
        <r>
          <rPr>
            <b/>
            <sz val="10"/>
            <color indexed="81"/>
            <rFont val="Tahoma"/>
            <family val="2"/>
          </rPr>
          <t>Cargar la fecha del pago para que la planilla haga correctamente los cálculos.</t>
        </r>
      </text>
    </comment>
    <comment ref="O6" authorId="1" shapeId="0" xr:uid="{00000000-0006-0000-0000-000018000000}">
      <text>
        <r>
          <rPr>
            <b/>
            <sz val="10"/>
            <color indexed="81"/>
            <rFont val="Tahoma"/>
            <family val="2"/>
          </rPr>
          <t>Cargar la fecha del pago para que la planilla haga correctamente los cálculos.</t>
        </r>
      </text>
    </comment>
    <comment ref="P6" authorId="1" shapeId="0" xr:uid="{00000000-0006-0000-0000-000019000000}">
      <text>
        <r>
          <rPr>
            <b/>
            <sz val="10"/>
            <color indexed="81"/>
            <rFont val="Tahoma"/>
            <family val="2"/>
          </rPr>
          <t>Cargar la fecha del pago para que la planilla haga correctamente los cálculos.</t>
        </r>
      </text>
    </comment>
    <comment ref="Q6" authorId="1" shapeId="0" xr:uid="{00000000-0006-0000-0000-00001A000000}">
      <text>
        <r>
          <rPr>
            <b/>
            <sz val="10"/>
            <color indexed="81"/>
            <rFont val="Tahoma"/>
            <family val="2"/>
          </rPr>
          <t>Cargar la fecha del pago para que la planilla haga correctamente los cálculos.</t>
        </r>
      </text>
    </comment>
    <comment ref="R6" authorId="1" shapeId="0" xr:uid="{00000000-0006-0000-0000-00001B000000}">
      <text>
        <r>
          <rPr>
            <b/>
            <sz val="10"/>
            <color indexed="81"/>
            <rFont val="Tahoma"/>
            <family val="2"/>
          </rPr>
          <t>Cargar la fecha del pago para que la planilla haga correctamente los cálculos.</t>
        </r>
      </text>
    </comment>
    <comment ref="S6" authorId="1" shapeId="0" xr:uid="{00000000-0006-0000-0000-00001C000000}">
      <text>
        <r>
          <rPr>
            <b/>
            <sz val="10"/>
            <color indexed="81"/>
            <rFont val="Tahoma"/>
            <family val="2"/>
          </rPr>
          <t>Cargar la fecha del pago para que la planilla haga correctamente los cálculos.</t>
        </r>
      </text>
    </comment>
    <comment ref="T6" authorId="1" shapeId="0" xr:uid="{00000000-0006-0000-0000-00001D000000}">
      <text>
        <r>
          <rPr>
            <b/>
            <sz val="10"/>
            <color indexed="81"/>
            <rFont val="Tahoma"/>
            <family val="2"/>
          </rPr>
          <t>Cargar la fecha del pago para que la planilla haga correctamente los cálculos.</t>
        </r>
      </text>
    </comment>
    <comment ref="U6" authorId="1" shapeId="0" xr:uid="{00000000-0006-0000-0000-00001E000000}">
      <text>
        <r>
          <rPr>
            <b/>
            <sz val="10"/>
            <color indexed="81"/>
            <rFont val="Tahoma"/>
            <family val="2"/>
          </rPr>
          <t>Cargar la fecha del pago para que la planilla haga correctamente los cálculos.</t>
        </r>
      </text>
    </comment>
    <comment ref="V6" authorId="1" shapeId="0" xr:uid="{00000000-0006-0000-0000-00001F000000}">
      <text>
        <r>
          <rPr>
            <sz val="14"/>
            <color indexed="81"/>
            <rFont val="Tahoma"/>
            <family val="2"/>
          </rPr>
          <t>Poner la fecha de liquidación final o a anual. Esto no afecta ya que el sistema condiera las deducciones hasta el 31/12</t>
        </r>
      </text>
    </comment>
    <comment ref="C21" authorId="2" shapeId="0" xr:uid="{00000000-0006-0000-0000-000020000000}">
      <text>
        <r>
          <rPr>
            <b/>
            <sz val="9"/>
            <color indexed="81"/>
            <rFont val="Tahoma"/>
            <family val="2"/>
          </rPr>
          <t>DT: Doble tope: es exento cuando el sueldo promedio no supera un monto determinado, y hasta el 40% del MNI</t>
        </r>
      </text>
    </comment>
    <comment ref="C22" authorId="2" shapeId="0" xr:uid="{00000000-0006-0000-0000-000021000000}">
      <text>
        <r>
          <rPr>
            <b/>
            <sz val="9"/>
            <color indexed="81"/>
            <rFont val="Tahoma"/>
            <family val="2"/>
          </rPr>
          <t xml:space="preserve">Hasta el 40% del MNI
</t>
        </r>
        <r>
          <rPr>
            <sz val="9"/>
            <color indexed="81"/>
            <rFont val="Tahoma"/>
            <family val="2"/>
          </rPr>
          <t xml:space="preserve">
</t>
        </r>
      </text>
    </comment>
    <comment ref="C28" authorId="2" shapeId="0" xr:uid="{00000000-0006-0000-0000-000022000000}">
      <text>
        <r>
          <rPr>
            <b/>
            <sz val="9"/>
            <color indexed="81"/>
            <rFont val="Tahoma"/>
            <family val="2"/>
          </rPr>
          <t>DT: Doble tope: es exento cuando el sueldo promedio no supera un monto determinado, y hasta el 40% del MNI</t>
        </r>
      </text>
    </comment>
    <comment ref="C29" authorId="2" shapeId="0" xr:uid="{00000000-0006-0000-0000-000023000000}">
      <text>
        <r>
          <rPr>
            <b/>
            <sz val="9"/>
            <color indexed="81"/>
            <rFont val="Tahoma"/>
            <family val="2"/>
          </rPr>
          <t xml:space="preserve">Hasta el 40% del MNI
</t>
        </r>
        <r>
          <rPr>
            <sz val="9"/>
            <color indexed="81"/>
            <rFont val="Tahoma"/>
            <family val="2"/>
          </rPr>
          <t xml:space="preserve">
</t>
        </r>
      </text>
    </comment>
    <comment ref="C30" authorId="2" shapeId="0" xr:uid="{00000000-0006-0000-0000-000024000000}">
      <text>
        <r>
          <rPr>
            <b/>
            <sz val="9"/>
            <color indexed="81"/>
            <rFont val="Tahoma"/>
            <family val="2"/>
          </rPr>
          <t xml:space="preserve">Hasta el 40% del MNI
</t>
        </r>
        <r>
          <rPr>
            <sz val="9"/>
            <color indexed="81"/>
            <rFont val="Tahoma"/>
            <family val="2"/>
          </rPr>
          <t xml:space="preserve">
</t>
        </r>
      </text>
    </comment>
    <comment ref="C31" authorId="2" shapeId="0" xr:uid="{00000000-0006-0000-0000-000025000000}">
      <text>
        <r>
          <rPr>
            <b/>
            <sz val="9"/>
            <color indexed="81"/>
            <rFont val="Tahoma"/>
            <family val="2"/>
          </rPr>
          <t xml:space="preserve">Hasta el 40% del MNI
</t>
        </r>
        <r>
          <rPr>
            <sz val="9"/>
            <color indexed="81"/>
            <rFont val="Tahoma"/>
            <family val="2"/>
          </rPr>
          <t xml:space="preserve">
</t>
        </r>
      </text>
    </comment>
    <comment ref="C50" authorId="2" shapeId="0" xr:uid="{00000000-0006-0000-0000-000026000000}">
      <text>
        <r>
          <rPr>
            <b/>
            <sz val="9"/>
            <color indexed="81"/>
            <rFont val="Tahoma"/>
            <family val="2"/>
          </rPr>
          <t>DT: Doble tope: es exento cuando el sueldo promedio no supera un monto determinado, y hasta el 40% del MNI</t>
        </r>
      </text>
    </comment>
    <comment ref="C51" authorId="2" shapeId="0" xr:uid="{00000000-0006-0000-0000-000027000000}">
      <text>
        <r>
          <rPr>
            <b/>
            <sz val="9"/>
            <color indexed="81"/>
            <rFont val="Tahoma"/>
            <family val="2"/>
          </rPr>
          <t xml:space="preserve">Hasta el 40% del MNI
</t>
        </r>
        <r>
          <rPr>
            <sz val="9"/>
            <color indexed="81"/>
            <rFont val="Tahoma"/>
            <family val="2"/>
          </rPr>
          <t xml:space="preserve">
</t>
        </r>
      </text>
    </comment>
    <comment ref="C57" authorId="2" shapeId="0" xr:uid="{00000000-0006-0000-0000-000028000000}">
      <text>
        <r>
          <rPr>
            <b/>
            <sz val="9"/>
            <color indexed="81"/>
            <rFont val="Tahoma"/>
            <family val="2"/>
          </rPr>
          <t>DT: Doble tope: es exento cuando el sueldo promedio no supera un monto determinado, y hasta el 40% del MNI</t>
        </r>
      </text>
    </comment>
    <comment ref="C58" authorId="2" shapeId="0" xr:uid="{00000000-0006-0000-0000-000029000000}">
      <text>
        <r>
          <rPr>
            <b/>
            <sz val="9"/>
            <color indexed="81"/>
            <rFont val="Tahoma"/>
            <family val="2"/>
          </rPr>
          <t xml:space="preserve">Hasta el 40% del MNI
</t>
        </r>
        <r>
          <rPr>
            <sz val="9"/>
            <color indexed="81"/>
            <rFont val="Tahoma"/>
            <family val="2"/>
          </rPr>
          <t xml:space="preserve">
</t>
        </r>
      </text>
    </comment>
    <comment ref="C59" authorId="2" shapeId="0" xr:uid="{00000000-0006-0000-0000-00002A000000}">
      <text>
        <r>
          <rPr>
            <b/>
            <sz val="9"/>
            <color indexed="81"/>
            <rFont val="Tahoma"/>
            <family val="2"/>
          </rPr>
          <t xml:space="preserve">Hasta el 40% del MNI
</t>
        </r>
        <r>
          <rPr>
            <sz val="9"/>
            <color indexed="81"/>
            <rFont val="Tahoma"/>
            <family val="2"/>
          </rPr>
          <t xml:space="preserve">
</t>
        </r>
      </text>
    </comment>
    <comment ref="C60" authorId="2" shapeId="0" xr:uid="{00000000-0006-0000-0000-00002B000000}">
      <text>
        <r>
          <rPr>
            <b/>
            <sz val="9"/>
            <color indexed="81"/>
            <rFont val="Tahoma"/>
            <family val="2"/>
          </rPr>
          <t xml:space="preserve">Hasta el 40% del MNI
</t>
        </r>
        <r>
          <rPr>
            <sz val="9"/>
            <color indexed="81"/>
            <rFont val="Tahoma"/>
            <family val="2"/>
          </rPr>
          <t xml:space="preserve">
</t>
        </r>
      </text>
    </comment>
    <comment ref="C96" authorId="2" shapeId="0" xr:uid="{00000000-0006-0000-0000-00002C000000}">
      <text>
        <r>
          <rPr>
            <b/>
            <sz val="9"/>
            <color indexed="81"/>
            <rFont val="Tahoma"/>
            <family val="2"/>
          </rPr>
          <t xml:space="preserve">Hasta el 40% del MNI
</t>
        </r>
        <r>
          <rPr>
            <sz val="9"/>
            <color indexed="81"/>
            <rFont val="Tahoma"/>
            <family val="2"/>
          </rPr>
          <t xml:space="preserve">
</t>
        </r>
      </text>
    </comment>
    <comment ref="C97" authorId="2" shapeId="0" xr:uid="{00000000-0006-0000-0000-00002D000000}">
      <text>
        <r>
          <rPr>
            <b/>
            <sz val="9"/>
            <color indexed="81"/>
            <rFont val="Tahoma"/>
            <family val="2"/>
          </rPr>
          <t xml:space="preserve">Hasta el 40% del MNI
</t>
        </r>
        <r>
          <rPr>
            <sz val="9"/>
            <color indexed="81"/>
            <rFont val="Tahoma"/>
            <family val="2"/>
          </rPr>
          <t xml:space="preserve">
</t>
        </r>
      </text>
    </comment>
    <comment ref="C103" authorId="2" shapeId="0" xr:uid="{00000000-0006-0000-0000-00002E000000}">
      <text>
        <r>
          <rPr>
            <b/>
            <sz val="9"/>
            <color indexed="81"/>
            <rFont val="Tahoma"/>
            <family val="2"/>
          </rPr>
          <t xml:space="preserve">Hasta el 40% del MNI
</t>
        </r>
        <r>
          <rPr>
            <sz val="9"/>
            <color indexed="81"/>
            <rFont val="Tahoma"/>
            <family val="2"/>
          </rPr>
          <t xml:space="preserve">
</t>
        </r>
      </text>
    </comment>
  </commentList>
</comments>
</file>

<file path=xl/sharedStrings.xml><?xml version="1.0" encoding="utf-8"?>
<sst xmlns="http://schemas.openxmlformats.org/spreadsheetml/2006/main" count="1088" uniqueCount="450">
  <si>
    <t>ENERO</t>
  </si>
  <si>
    <t>FEBRERO</t>
  </si>
  <si>
    <t>MARZO</t>
  </si>
  <si>
    <t>ABRIL</t>
  </si>
  <si>
    <t>MAYO</t>
  </si>
  <si>
    <t>JUNIO</t>
  </si>
  <si>
    <t>JULIO</t>
  </si>
  <si>
    <t>AGOSTO</t>
  </si>
  <si>
    <t>SEPTIEMBRE</t>
  </si>
  <si>
    <t>OCTUBRE</t>
  </si>
  <si>
    <t xml:space="preserve"> NOVIEMBRE</t>
  </si>
  <si>
    <t>DICIEMBRE</t>
  </si>
  <si>
    <t>MAS</t>
  </si>
  <si>
    <t>de</t>
  </si>
  <si>
    <t>Pagan</t>
  </si>
  <si>
    <t>DE</t>
  </si>
  <si>
    <t>Legajo:</t>
  </si>
  <si>
    <t>Empleado:</t>
  </si>
  <si>
    <t>informado:</t>
  </si>
  <si>
    <t>calculado:</t>
  </si>
  <si>
    <t>Mínimo No Imponible</t>
  </si>
  <si>
    <t>Deducción Especial</t>
  </si>
  <si>
    <t>Cónyuge</t>
  </si>
  <si>
    <t>Hijos</t>
  </si>
  <si>
    <t>calculado</t>
  </si>
  <si>
    <t>Cantidad</t>
  </si>
  <si>
    <t>Donaciones</t>
  </si>
  <si>
    <t>ANUAL</t>
  </si>
  <si>
    <t>Mes</t>
  </si>
  <si>
    <t>Prima Seguro</t>
  </si>
  <si>
    <t>Caso Muerte</t>
  </si>
  <si>
    <t>Gastos</t>
  </si>
  <si>
    <t>Sepelio</t>
  </si>
  <si>
    <t>Intereses</t>
  </si>
  <si>
    <t>Hipotecarios</t>
  </si>
  <si>
    <t>ESCALA DE IMPUESTOS</t>
  </si>
  <si>
    <t>Retención calculada</t>
  </si>
  <si>
    <t>Fecha de devengamiento o de pago (según el método):</t>
  </si>
  <si>
    <t>enero</t>
  </si>
  <si>
    <t>febrero</t>
  </si>
  <si>
    <t>marzo</t>
  </si>
  <si>
    <t>abril</t>
  </si>
  <si>
    <t>mayo</t>
  </si>
  <si>
    <t>junio</t>
  </si>
  <si>
    <t>julio</t>
  </si>
  <si>
    <t>agosto</t>
  </si>
  <si>
    <t>septiembre</t>
  </si>
  <si>
    <t>octubre</t>
  </si>
  <si>
    <t>noviembre</t>
  </si>
  <si>
    <t>diciembre</t>
  </si>
  <si>
    <t>Remuneración Bruta del período</t>
  </si>
  <si>
    <t>Alícuota máxima a considerar</t>
  </si>
  <si>
    <t>Nº de mes:</t>
  </si>
  <si>
    <t>Tanto las escalas como las deducciones se pueden modificar atento lo dispongan las Resoluciones de la AFIP.</t>
  </si>
  <si>
    <t>Hacer una hoja por empleado, copiando la hoja "Limpia"</t>
  </si>
  <si>
    <t>Hijo 1</t>
  </si>
  <si>
    <t>Hijo 2</t>
  </si>
  <si>
    <t>Hijo 3</t>
  </si>
  <si>
    <t>Hijo 4</t>
  </si>
  <si>
    <t>Hijo 5</t>
  </si>
  <si>
    <t>Hijo 6</t>
  </si>
  <si>
    <t>Hijo 7</t>
  </si>
  <si>
    <t>Hijo 8</t>
  </si>
  <si>
    <t>Hijo 9</t>
  </si>
  <si>
    <t>Hijo 10</t>
  </si>
  <si>
    <t>Hijo 11</t>
  </si>
  <si>
    <t>Hijo 12</t>
  </si>
  <si>
    <t>Mes alta</t>
  </si>
  <si>
    <t>Mes baja</t>
  </si>
  <si>
    <t>CARGAS DE FAMILIA</t>
  </si>
  <si>
    <t>Se deberá informar el mes de baja sólo si corresponde (fallecimiento, cumplir la edad tope, o dejar de tenerlo como carga)</t>
  </si>
  <si>
    <t>Retenciones y percepciones efectuadas acumuladas:</t>
  </si>
  <si>
    <t>Para cada familiar deberá cargarse el mes en que debe considerarse como alta en ese año (si ya lo tiene de años anteriores, va 1)</t>
  </si>
  <si>
    <t>informado (anual)</t>
  </si>
  <si>
    <t>Columna Liquidación Final/Anual:</t>
  </si>
  <si>
    <t>Impto. sobre los créditos bancarios deducible</t>
  </si>
  <si>
    <t>Sub-Total</t>
  </si>
  <si>
    <t>Tope de retención a efectuar en el período</t>
  </si>
  <si>
    <t>MINIMO NO IMPONIBLE</t>
  </si>
  <si>
    <t>DEDUCCION ESPECIAL</t>
  </si>
  <si>
    <t>CONYUGE</t>
  </si>
  <si>
    <t>En tal caso, en los recibos de sueldos (por fuera de este sistema) deberán poner el monto de la cuota mensual que se vaya devolviendo.</t>
  </si>
  <si>
    <t>El mes 13 se usa para la liquidación final, teniendo en cuenta las Deducciones Personales anuales, es para cálculo interno.</t>
  </si>
  <si>
    <t>Patagonia</t>
  </si>
  <si>
    <t>General</t>
  </si>
  <si>
    <t>Jubilados</t>
  </si>
  <si>
    <t>Zona diferencial</t>
  </si>
  <si>
    <t>Jubilados no especiales</t>
  </si>
  <si>
    <t>A</t>
  </si>
  <si>
    <t>A.1</t>
  </si>
  <si>
    <t>A.2</t>
  </si>
  <si>
    <t>IMPUESTO TOTAL DETERMINADO</t>
  </si>
  <si>
    <t>Impuesto determinado sin diferencial:</t>
  </si>
  <si>
    <t xml:space="preserve"> Descuentos deducibles: Jubilación</t>
  </si>
  <si>
    <t xml:space="preserve"> Descuentos deducibles: Ley 19032</t>
  </si>
  <si>
    <t xml:space="preserve"> Descuentos deducibles: Obra Social</t>
  </si>
  <si>
    <t xml:space="preserve"> Descuentos deducibles: Sindicales</t>
  </si>
  <si>
    <t>Oculta</t>
  </si>
  <si>
    <t>SI</t>
  </si>
  <si>
    <t>NO</t>
  </si>
  <si>
    <t xml:space="preserve">NO ELIMINAR NI INSERTAR COLUMNAS Y/O FILAS. </t>
  </si>
  <si>
    <t>TOTAL HABERES REMUNERATIVOS</t>
  </si>
  <si>
    <t>Haberes Remunerativos normales (sin tratamiento especial)</t>
  </si>
  <si>
    <t>HABERES REMUNERATIVOS</t>
  </si>
  <si>
    <t>DESCUENTOS SOBRE HABERES REMUNERATIVOS</t>
  </si>
  <si>
    <t>TOTAL DESCUENTOS SOBRE HABERES REMUNERATIVOS</t>
  </si>
  <si>
    <t>HABERES NO REMUNERATIVOS</t>
  </si>
  <si>
    <t>Aguinaldo efectivamente abonado 2º cuota</t>
  </si>
  <si>
    <t>Aguinaldo efectivamente abonado 1º cuota</t>
  </si>
  <si>
    <t>Diferencial entre Hs. extras y ordinarias en feriados,  inhábiles y fines de semana. (Ley Ganancias, art. 20 inc. z)</t>
  </si>
  <si>
    <t>REMUNERACIONES ABONADAS POR EL AGENTE DE RETENCION</t>
  </si>
  <si>
    <t>Tratamiento</t>
  </si>
  <si>
    <t>e</t>
  </si>
  <si>
    <t>a</t>
  </si>
  <si>
    <t>b</t>
  </si>
  <si>
    <t>c</t>
  </si>
  <si>
    <t>Gastos sepelio</t>
  </si>
  <si>
    <t>f</t>
  </si>
  <si>
    <t>g</t>
  </si>
  <si>
    <t>h</t>
  </si>
  <si>
    <t>i</t>
  </si>
  <si>
    <t>j</t>
  </si>
  <si>
    <t>Honorarios medicos 40% de lo pagado con tope 5%</t>
  </si>
  <si>
    <t>k</t>
  </si>
  <si>
    <t>l</t>
  </si>
  <si>
    <t>m</t>
  </si>
  <si>
    <t>n</t>
  </si>
  <si>
    <t>o</t>
  </si>
  <si>
    <t>p</t>
  </si>
  <si>
    <t>q</t>
  </si>
  <si>
    <t>Indumentaria</t>
  </si>
  <si>
    <t>SECTOR DE CARGA DE DATOS</t>
  </si>
  <si>
    <t>Haberes Remunerativos No Habituales</t>
  </si>
  <si>
    <t>A.3</t>
  </si>
  <si>
    <t>TOTAL HABERES NO REMUNERATIVOS</t>
  </si>
  <si>
    <t xml:space="preserve"> Descuentos deducibles: Otros Obligatorios</t>
  </si>
  <si>
    <t>A.4</t>
  </si>
  <si>
    <t>A.5</t>
  </si>
  <si>
    <t>A.6</t>
  </si>
  <si>
    <t>DEDUCCIONES PERMITIDAS (INFORMAR ACUMULADAS)</t>
  </si>
  <si>
    <t>Aportes a Planes de seguro privados</t>
  </si>
  <si>
    <t>Gastos de Sepelio</t>
  </si>
  <si>
    <t>Amortizaciones e intereses compra rodados p/corredores y viajante de comercio</t>
  </si>
  <si>
    <t>Intereses de Créditos Hipotecarios</t>
  </si>
  <si>
    <t>Aportes a Soc. Gtia. Recíproca</t>
  </si>
  <si>
    <t>Alquiler de inmuebles destinados a Casa Habitación</t>
  </si>
  <si>
    <t>Empleados del Servicio Doméstico</t>
  </si>
  <si>
    <t>Gastos de adquisición indumentaria y/o equipamiento de trabajo</t>
  </si>
  <si>
    <t>Otras deducciones</t>
  </si>
  <si>
    <t>FueraEscala</t>
  </si>
  <si>
    <t>Haberes No Remunerativos normales (sin tratamiento especial)</t>
  </si>
  <si>
    <t>Haberes No Remunerativos No Habituales</t>
  </si>
  <si>
    <t>RNormal</t>
  </si>
  <si>
    <t>RProrrateable</t>
  </si>
  <si>
    <t>NNormal</t>
  </si>
  <si>
    <t>NProrrateable</t>
  </si>
  <si>
    <t>Aguinaldo</t>
  </si>
  <si>
    <t>Haberes Remunerativos</t>
  </si>
  <si>
    <t>Haberes No Remunerativos</t>
  </si>
  <si>
    <t>Aguinaldo efectivamente abonados</t>
  </si>
  <si>
    <t>Horas extras gravadas (neteado del diferencial)</t>
  </si>
  <si>
    <t>Descuentos proporcionados</t>
  </si>
  <si>
    <t>Meses restantes para el prorrateo</t>
  </si>
  <si>
    <t>Monto del mes prorrateable</t>
  </si>
  <si>
    <t>DEDUCCIONES COMPUTABLES</t>
  </si>
  <si>
    <t>Aportes para Fondos de Jubilaciones destinado a la Anses, Cajas Provinciales o Municipales</t>
  </si>
  <si>
    <t>Observaciones</t>
  </si>
  <si>
    <t>Descuentos con destinos a Obras Sociales y Cuotas Sindidales</t>
  </si>
  <si>
    <t>Cuotas Medicas Asistencial</t>
  </si>
  <si>
    <t>Beneficiario y Cargas de Familia</t>
  </si>
  <si>
    <t>Computo</t>
  </si>
  <si>
    <t>Mensual</t>
  </si>
  <si>
    <t>Tope</t>
  </si>
  <si>
    <t>d.1</t>
  </si>
  <si>
    <t>d.2</t>
  </si>
  <si>
    <t>Primas Seguro Caso de Muerte</t>
  </si>
  <si>
    <t>Primas riesgo de muerte y primas de ahorro, de seguros mixtos, execpto Seguros de Retiro Privado</t>
  </si>
  <si>
    <t>Adquisición de Fdos. Comunes de Inversión que se constituyan con fines de retiro (s/Comisión Nacional de Valores)</t>
  </si>
  <si>
    <t>s/Tabla</t>
  </si>
  <si>
    <t>proporcionar an caso de uso también particular</t>
  </si>
  <si>
    <t>El 40% de alquileres de casa habitación</t>
  </si>
  <si>
    <t>MNI</t>
  </si>
  <si>
    <t>no debe tener inmuebles</t>
  </si>
  <si>
    <t>Descuentos obligatorios  de Leyes Nacionales, Provinciales o Municipales</t>
  </si>
  <si>
    <t>Intereses de Creditos Hipotecarios</t>
  </si>
  <si>
    <t>Aportes al capital SGR</t>
  </si>
  <si>
    <t>Gastos movilidad abonados por el empleador</t>
  </si>
  <si>
    <t>Aportes Planes seguro privado</t>
  </si>
  <si>
    <t>5% de la ganancias antes de considerar donaciones y Honorarios Médicos</t>
  </si>
  <si>
    <t>5% de la ganancia antes de deducir Cuota Medica y Obra Social</t>
  </si>
  <si>
    <t>d.3</t>
  </si>
  <si>
    <t>Punto</t>
  </si>
  <si>
    <t>c/tope</t>
  </si>
  <si>
    <t>TOTAL DEDUCCIONES A CONSIDERAR</t>
  </si>
  <si>
    <t>Conceptos exentos, No remunerativos</t>
  </si>
  <si>
    <t>Conceptos exentos, Remunerativos</t>
  </si>
  <si>
    <t>SUELDO NETO PAGADO POR EL AGENTE DE RETENCION</t>
  </si>
  <si>
    <t>Ganancia Acumulada por Hs. Extras Gravadas</t>
  </si>
  <si>
    <t>Impuesto determinado por Diferencial Hs. Extras</t>
  </si>
  <si>
    <t>GRAVADO</t>
  </si>
  <si>
    <t>EXENTO</t>
  </si>
  <si>
    <t>Columnas a utilizar exclusivamente en la liquidación final o anual</t>
  </si>
  <si>
    <t>SUELDO NETO MENSUAL A CONSIDERAR PARA CALCULO AGUINALDO</t>
  </si>
  <si>
    <t>Aportes a Cajas Complementarias de Previsión</t>
  </si>
  <si>
    <t>CALCULOS - DEDUCCIONES A CONSIDERAR (luego de aplicar los topes)</t>
  </si>
  <si>
    <t xml:space="preserve">Tabla de Deducciones:  </t>
  </si>
  <si>
    <t xml:space="preserve">Puede ocultar filas colocando en la celda corrrespondiente de la columna A la palabra "SI", filtrando por celda A6 </t>
  </si>
  <si>
    <t xml:space="preserve">Se utiliza exclusivamente para la liquidación Anual (en abril del año siguiente) o la Final (por cese de relación laboral). </t>
  </si>
  <si>
    <t>Honorarios Asistencia Sanitarios</t>
  </si>
  <si>
    <t>Cuota Médica Asistencial</t>
  </si>
  <si>
    <t>informado</t>
  </si>
  <si>
    <t>SUELDO NETO PAGADO POR OTROS EMPLEADORES</t>
  </si>
  <si>
    <t>GANANCIA POR HS. EXTRAS GRAVADAS</t>
  </si>
  <si>
    <t>Como las percepciones y el impto. sobre los creditos son hasta la concurrencia del impuesto, por lo que exceda del mismo el empleado deberá solicitar su devolución a la AFIP</t>
  </si>
  <si>
    <t>Fdo. Retiro</t>
  </si>
  <si>
    <t>SUELDO NETO TOTAL</t>
  </si>
  <si>
    <t>Remuneración No Habitual a considerar en el mes</t>
  </si>
  <si>
    <t>SUELDO NETO MENSUAL CON SAC ESTIMADO, TOTAL</t>
  </si>
  <si>
    <t>HS. EXTRAS GRAVADAS ACUMULADAS</t>
  </si>
  <si>
    <t>5% antes de deducir Cuota Médica y Honorarios Médicos</t>
  </si>
  <si>
    <t>P</t>
  </si>
  <si>
    <t>H</t>
  </si>
  <si>
    <t>SUELDO NETO ACUMULADO (INCLUYE HS. EXTRAS GRAVADAS)</t>
  </si>
  <si>
    <t>La planilla está destinada a quien tenga los conocimientos de liquidación de sueldos y de determinación del Impto. a las Ganancias al personal en relación de dependencia.</t>
  </si>
  <si>
    <t>Dada la complejidad de la misma, es recomendable que el cálculo del impuesto sea un procedimiento incorporado en el programa informático que se use para los sueldos.</t>
  </si>
  <si>
    <t>FORMA DE CONSIDERAR EL SAC:</t>
  </si>
  <si>
    <t>en liquidación final/anual</t>
  </si>
  <si>
    <t>en cada pago del SAC</t>
  </si>
  <si>
    <t>FINAL</t>
  </si>
  <si>
    <t>SEMESTRAL</t>
  </si>
  <si>
    <t>SELECCION ----&gt;</t>
  </si>
  <si>
    <t>Aguinaldo a considerar primera cuota</t>
  </si>
  <si>
    <t>Aguinaldo a considerar segunda cuota</t>
  </si>
  <si>
    <t>Porc.:</t>
  </si>
  <si>
    <t>Discap.</t>
  </si>
  <si>
    <t>X</t>
  </si>
  <si>
    <t>SIN USO</t>
  </si>
  <si>
    <t>Por cada hijo declarado, deberá indicarse el porcentaje de deducción permitida (0, 50 o 100%). Se pone esta opción para el caso de que el empleado tenga hijos de distintas parejas, y deba analizarse el porcentaje dependiendo de la situación de cada una de esas relaciones. Asimismo, en los casos de hijos con discapacidad, poner una "X" en la columna G</t>
  </si>
  <si>
    <t>DATOS PARA LISTAS</t>
  </si>
  <si>
    <t>TIPO DE RETENCIÓN</t>
  </si>
  <si>
    <t>Primer tope</t>
  </si>
  <si>
    <t>Segundo tope</t>
  </si>
  <si>
    <t>Tope aguinaldo</t>
  </si>
  <si>
    <t>Tope productividad</t>
  </si>
  <si>
    <t>Prima de seguro para caso de muerte</t>
  </si>
  <si>
    <t>Primas de riesgo de muerte y ahorro de seguros mixtos</t>
  </si>
  <si>
    <t>Cuotasparte de Fdo. Común de Inversión const. con fines de retiro</t>
  </si>
  <si>
    <t>40% Honorarios Asistencia Sanitario</t>
  </si>
  <si>
    <t>40% del Alquiler de inmuebles destinados a Casa Habitación</t>
  </si>
  <si>
    <t xml:space="preserve">Sueldo Promedio o el del mes, el que sea menor (Anexo II, rubro E) </t>
  </si>
  <si>
    <t>proporcionar en funcion de Habituales y no Habituales</t>
  </si>
  <si>
    <t>proporcionar entre Gravadas y exentas</t>
  </si>
  <si>
    <t>Deducción Especial - Tramo 1 - Acumulada mes anterior</t>
  </si>
  <si>
    <t>Deducción Especial - Tramo 2 - Acumulada mes anterior</t>
  </si>
  <si>
    <t>Deducción Especial - Tramo 2 - del mes</t>
  </si>
  <si>
    <t>Deducción Especial - Tramo 1 - del mes</t>
  </si>
  <si>
    <t>Nro. liquidacion</t>
  </si>
  <si>
    <t>Ganancia neta para determinación de escala (sin hs. estras gravadas)</t>
  </si>
  <si>
    <t>Ganancia Neta Total</t>
  </si>
  <si>
    <t>Ganancia Sujeta a Impuesto total</t>
  </si>
  <si>
    <t>Tramo de escala de ganancias</t>
  </si>
  <si>
    <t>SIEMPRE EMPEZAR A CARGAR DATOS MENSUALES A PARTIR DE LA COLUMNA H.  NO DEJAR COLUMNAS SIN DATOS ENTRE DOS USADAS</t>
  </si>
  <si>
    <t>TEMA DEVOLUCIONES EN CUOTAS:</t>
  </si>
  <si>
    <t>Bono por productividad, falla de caja, etc</t>
  </si>
  <si>
    <t>TOTALES</t>
  </si>
  <si>
    <t>Ganancia Neta Acumulada (sin considerar horas extras gravadas)</t>
  </si>
  <si>
    <t>CUIL (sin guiones):</t>
  </si>
  <si>
    <t>DT</t>
  </si>
  <si>
    <t>04MNI</t>
  </si>
  <si>
    <t>Sueldo Promedio (sin aguinaldo)</t>
  </si>
  <si>
    <t>Sueldo bruto de la liquidación a considerar</t>
  </si>
  <si>
    <t>DETERMINACION DEL IMPORTE A RETENER</t>
  </si>
  <si>
    <t>Ganancia Bruta del mes que se liquida</t>
  </si>
  <si>
    <t>Apartado A</t>
  </si>
  <si>
    <t>Retribuciones no habitaules del mes que se liquida</t>
  </si>
  <si>
    <t>Apartado B</t>
  </si>
  <si>
    <t xml:space="preserve">Ganancia Sueldo Avual Complementario </t>
  </si>
  <si>
    <t>Apartado C</t>
  </si>
  <si>
    <t>Deducciones aComputar</t>
  </si>
  <si>
    <t>Apartado D</t>
  </si>
  <si>
    <t>Deducción Sueldo Anual Complementario</t>
  </si>
  <si>
    <t>GANANCIA NETA DEL MES QUE SE LIQUIDA</t>
  </si>
  <si>
    <t>1 + 2 + 3 - 4 - 5</t>
  </si>
  <si>
    <t>Ganancia neta de meses anteriores (dentro del mismo período fiscal)</t>
  </si>
  <si>
    <t>Monto</t>
  </si>
  <si>
    <t>GANANCIA NETA ACUMULADA AL MES QUE SE LIQUIDA</t>
  </si>
  <si>
    <t>6 + 7</t>
  </si>
  <si>
    <t>Deducciones personales acumuladas al mes que se liquida</t>
  </si>
  <si>
    <t>Apartado E</t>
  </si>
  <si>
    <t>Ganancia No Imponible</t>
  </si>
  <si>
    <t>Cargas de familia</t>
  </si>
  <si>
    <t>Deducción especial incrementada 1º parte</t>
  </si>
  <si>
    <t>Deducción especial incrementada 2º parte</t>
  </si>
  <si>
    <t>GANANCIA NETA SUJETA A IMPUESTO</t>
  </si>
  <si>
    <t>8 - suma(9)</t>
  </si>
  <si>
    <t>Impuesto Determinado</t>
  </si>
  <si>
    <t>Apartado F</t>
  </si>
  <si>
    <t>Pagos a cuenta</t>
  </si>
  <si>
    <t>Apartado G</t>
  </si>
  <si>
    <t>retenciones practicadas en meses anteriores en el respectivo período fiscal</t>
  </si>
  <si>
    <t>Apartado H</t>
  </si>
  <si>
    <t>Devoluciones efectuadas al beneficiario</t>
  </si>
  <si>
    <t>Importe a retener en el período</t>
  </si>
  <si>
    <t>11 - 12 - 13 +14</t>
  </si>
  <si>
    <t xml:space="preserve">$ . . . . . . . . . . . . . </t>
  </si>
  <si>
    <t>Se considera ganancia bruta al total de sumas abonadas en cada período mensual (sin deducción alguna), por cualquier concepto</t>
  </si>
  <si>
    <t>Asignaciones familiares</t>
  </si>
  <si>
    <t>Intereses por préstamos al empleador</t>
  </si>
  <si>
    <t>Indemnizaciones por causa de muerte o incapacidad, por accidente o enfermedad</t>
  </si>
  <si>
    <t>d</t>
  </si>
  <si>
    <t>Indemnizaciones por antigüedad</t>
  </si>
  <si>
    <t>Indemnizaciones por acogimiento a retiros voluntarios (sin exceder el monto de indemnizacion por despido)</t>
  </si>
  <si>
    <t>Servicios realizados en Tierra del Fuego, Antártida e Islas del Atlántico Sur (Ley 19.640)</t>
  </si>
  <si>
    <t>Aquellos que tengan tratamiento de exentos conforme a leyes especiales</t>
  </si>
  <si>
    <t>Indemnización por estabilidad y asignación gremial (art. 52 Ley 23.551) y por despido por causa embarazo (Art. 178 LCT)</t>
  </si>
  <si>
    <t>Gratificaciones por cese laboral por mutuo acuerdo (Art. 241 LCT)</t>
  </si>
  <si>
    <t>Adicional por material didáctivo abonado al personal docente, con un tope del 40% del MNI</t>
  </si>
  <si>
    <t>Compensación de gastos s/art. 10 Ley 27.555 Teletrabajo</t>
  </si>
  <si>
    <t>NO CONSTITUYEN GANANCIAS INTEGRANTES DE LA BASE DE CALCULO LOS MONTOS ABONADOS POR EL EMPLEADOR EN CONCEPTO DE:</t>
  </si>
  <si>
    <t>Bono por produtividad, fallo de caja o similares, hasta un 40% del MNI, para sueldos inferiores a $ 300.000,01</t>
  </si>
  <si>
    <t>Suplementos particulares s/art. 57 de la Ley 19.101 del personal militar</t>
  </si>
  <si>
    <t>ñ</t>
  </si>
  <si>
    <t>r</t>
  </si>
  <si>
    <t>Otorgamiento o pago documentado de cursos o seminarios de capacitación indispensables para el desempeño de tareas</t>
  </si>
  <si>
    <t xml:space="preserve">Reintegro de gastos de guardería, documentados, para hijos(as) o hijastros (as) de hasta tres años de edad, cuando el empleador no cuente con instalaciones a ese fin </t>
  </si>
  <si>
    <t>Provisión de herramientas educativas para hijos(as) o hihastros (as) menores de 18 o incapacitados para el tranajo (inc. g art. 103 bis de la LCT)</t>
  </si>
  <si>
    <t>Otorgamiento o pago documentado de cursos o seminarios de capacitación para hijos(as) o hijastros(as) o incapacitados para el trabajo, hasta el 40% del MNI</t>
  </si>
  <si>
    <t>APARTADO A: GANANCIA BRUTA</t>
  </si>
  <si>
    <t>APARTADO A: REMUNERACIONES NO HABITUALES</t>
  </si>
  <si>
    <t>Todos los meses deberán adicionarse a la ganancia bruta del mes (según apartado A) y las retribuciones no habituales previstas en el apartado B, una doceava parte de la suma de tales ganancias en concepto de SAC</t>
  </si>
  <si>
    <t>En los meses en que se abonen las cuotas del SAC, el empleador puede optar por:</t>
  </si>
  <si>
    <t>Ajustar el SAC a considerar en cada semestre al valor efectivamente abonado en cada cuota</t>
  </si>
  <si>
    <t>APARTADO C: SUELDO ANUAL COMPLEMENTARIO GRAVADO</t>
  </si>
  <si>
    <t>APARTADO D: DEDUCCIONES</t>
  </si>
  <si>
    <t>Personal de Casas Particulares</t>
  </si>
  <si>
    <t>Aportes a caja en la medida que sea obligatorio para el beneficiario</t>
  </si>
  <si>
    <t>40% MNI. Si es transporte a larga distancia, hasta el MNI</t>
  </si>
  <si>
    <t>APARTADO E: DEDUCCIONES PERSONALES</t>
  </si>
  <si>
    <t>No pueden superar la Ganancia Neta acumulada del mes que se liquida.</t>
  </si>
  <si>
    <t>Jubilados Patagonia</t>
  </si>
  <si>
    <t>Jubilados zona diferencial</t>
  </si>
  <si>
    <t>Porc. deduc.</t>
  </si>
  <si>
    <t>por cada</t>
  </si>
  <si>
    <t>hijo</t>
  </si>
  <si>
    <t>REx01</t>
  </si>
  <si>
    <t>NEx02</t>
  </si>
  <si>
    <t>REx00</t>
  </si>
  <si>
    <t>NEx00</t>
  </si>
  <si>
    <t>NEx03</t>
  </si>
  <si>
    <t>SECTOR DE CALCULOS - No cargar nada en este rubro - RECOMIENDO OCULTAR</t>
  </si>
  <si>
    <t>Material Didáctico Personal Docente</t>
  </si>
  <si>
    <t>Reintegro de gastos cursos P/para hijos.</t>
  </si>
  <si>
    <t>Material Didáctico Personal Docente - Exento</t>
  </si>
  <si>
    <t>Material Didáctico Personal Docente - Gravado</t>
  </si>
  <si>
    <t>Reintegro de gastos cursos P/para hijos - Exento</t>
  </si>
  <si>
    <t>Reintegro de gastos cursos P/para hijos - Gravado</t>
  </si>
  <si>
    <t>Movilidad y Viáticos</t>
  </si>
  <si>
    <t>El sistema permite SÓLO 14 liquidaciones (UNA POR MES Y LAS DOS CUOTAS DE AGUINALDO) en el año más una liquidación final</t>
  </si>
  <si>
    <t>RETENCIONES / DEVOLUCIONES EFECTUADAS EN EL MES</t>
  </si>
  <si>
    <t>Retención/Devolución total a efectuar en el mes:</t>
  </si>
  <si>
    <t xml:space="preserve">Otros Haberes Remunerativos no alcanzados en Ganancias </t>
  </si>
  <si>
    <t>Reintegro de gastos cursos p/para hijos.</t>
  </si>
  <si>
    <t>REx02</t>
  </si>
  <si>
    <t>NEx04</t>
  </si>
  <si>
    <t>Otros conceptos exentos, sin topes</t>
  </si>
  <si>
    <t>Movilidad y Viáticos (Remunerativos)</t>
  </si>
  <si>
    <t>Movilidad y Viáticos (No Remunerativos)</t>
  </si>
  <si>
    <t>Movilidad y Viáticos - Exento No remunerativo</t>
  </si>
  <si>
    <t>Movilidad y Viáticos - Exento Remunerativo</t>
  </si>
  <si>
    <t>Movilidad y Viáticos - Gravado Remunerativo</t>
  </si>
  <si>
    <t>Movilidad y Viáticos - Gravado No Remunerativo</t>
  </si>
  <si>
    <t>Cuotas Partes Fdo. Comun Inversion</t>
  </si>
  <si>
    <t>MONTO TOTAL REALMENTE RETENIDO / DEVUELTO (Positivo / Negativo) EN EL MES</t>
  </si>
  <si>
    <t>En los casos en que haya más de una liquidación por mes, sumar los datos en la misma columna .</t>
  </si>
  <si>
    <t>Usar las filas que dicen "Retenciones / Devoluciones efectuadas en el mes " para cargar los efectivamente retenido o devuelto en cada mes. Si se hacen varias liquidaciones en el mismo mes, aconsejo poner los montos en distintos renglones.</t>
  </si>
  <si>
    <t>EL SISTEMA NO TIENE PREVISTO EL PAGO DE MÁS DE DOS AGUINALDOS AL AÑO. En el caso de que haya pagos por ajustes de aguinaldo, analicen en cada caso dónde poner esos montos adicionales, y en tal caso no usar el renglón de aguinaldo)</t>
  </si>
  <si>
    <t>Si por alguna razón se establece que una devolución de retenciones se haga en cuotas, en la liquidación donde se produzca dicha determinación, en esta planilla hay que informar el total de devolución a efectuar (como si se devolviera todo en una sola vez).</t>
  </si>
  <si>
    <t>Ante probables errores en el diseño de la presente, favor de enviar mail a "r_m_santoro@hotmail.com". En este caso, junto las observaciones y analizo las correcciones a realizar.</t>
  </si>
  <si>
    <t>Importe</t>
  </si>
  <si>
    <t>Deducción</t>
  </si>
  <si>
    <t>Clave</t>
  </si>
  <si>
    <t>Es fundamental colocar la fecha de pago para que el sistema tenga en cuenta el mes a considerar.</t>
  </si>
  <si>
    <t>VALORES DEL ANEXO VI, MES POR MES</t>
  </si>
  <si>
    <t>Ultimo renglón</t>
  </si>
  <si>
    <t xml:space="preserve">       El objetivo de armar esta tabla por mes, es por si en el futuro determinan variar los montos de los tramos.</t>
  </si>
  <si>
    <t xml:space="preserve">       Si eso sucede, de ser necesario se pueden insertar la cantidad de filas necesarias para adecuar los tramos, pero nunca eliminar la fila que dice mes "13" (puede quedar más abajo).</t>
  </si>
  <si>
    <t>Plus vacacional, ajuste de haberes de años anteriores, gratificaciones extraordinarias, etc (excepto SAC), los que a los fines de la determinación del impuesto deberán ser imputados en forma proporcional al mes de pago y los meses que resten hasta concluir el año fiscal</t>
  </si>
  <si>
    <t>INSTRUCTIVO Y CRITERIOS ADOPTADOS</t>
  </si>
  <si>
    <t>En este caso se consideran las Deducciones Personales a pleno, y se deben cargar el 40% de los Honorarios Médicos abonados en el año, las percepciones sufridas por compras en el exterior o viajes, y el impuesto sobre los movimientos bancarios.</t>
  </si>
  <si>
    <t>Recordar que en los casos de los conceptos no habituales, si los mismos no superan el 20% de la remuneración habitual del empleado, el empleador puede optar de considerarlos en el cálculo como "Habituales". En tal caso informarlos como remuneraciones habituales.</t>
  </si>
  <si>
    <t>CRITERIOS IMPOSITIVOS ADOPTADOS</t>
  </si>
  <si>
    <t xml:space="preserve">Si los criterios adoptados en la presente no son compartidos por los usuarios, mandarme un mail fundamentando su opinión. </t>
  </si>
  <si>
    <t>Aguinaldo Exento</t>
  </si>
  <si>
    <t>Opciòn a)</t>
  </si>
  <si>
    <t>se toma como tope el 50% del sueldo promedio</t>
  </si>
  <si>
    <t>Opción b)</t>
  </si>
  <si>
    <t>LOS AGUINALDOS DEBEN IR EN COLUMNA POR SEPARADO DEL SUELDO, y en sólo una columna por semestre.</t>
  </si>
  <si>
    <t>REMUNERACIONES ABONADAS POR OTROS EMPLEADORES (informadas en Siradig)</t>
  </si>
  <si>
    <t>Bono por productividad, falla de caja, etc - (Remunerativo)</t>
  </si>
  <si>
    <t>Bono por productividad, falla de caja, etc - (No Remunerativo)</t>
  </si>
  <si>
    <t>NEx01</t>
  </si>
  <si>
    <t>Bonos y Similares - Exento Remunerativo</t>
  </si>
  <si>
    <t>Bonos y Similares - Exento No Remunerativo</t>
  </si>
  <si>
    <t>Bonos y Similares - Gravado Remunerativo</t>
  </si>
  <si>
    <t>Bonos y Similares - Gravado No Remunerativo</t>
  </si>
  <si>
    <t>40%/100% MNI</t>
  </si>
  <si>
    <t xml:space="preserve">Porcentaje deducible en viáticos respecto del MNI  </t>
  </si>
  <si>
    <t>Viáticos y Movilidad exentos</t>
  </si>
  <si>
    <t>Ganancia Neta del mes (no acumulada, para determinar el monto de la DE Tramo 1)</t>
  </si>
  <si>
    <t>DOCEAVA PARTE DE AGUINALDO O AGUINALDO NO EXENTO</t>
  </si>
  <si>
    <t>En los casos en que se calcula en forma semestral, o en la liquidación anual/final, y resulta exento:</t>
  </si>
  <si>
    <t>sobre el tope mensual para el primer tramo</t>
  </si>
  <si>
    <t>sobre el sueldo promedio</t>
  </si>
  <si>
    <t>SUELPROM</t>
  </si>
  <si>
    <t>TOPEMENS</t>
  </si>
  <si>
    <t>El usuario debe considerar (DE ACUERDO CON SU INTERPRETACION) que el tope exento del 50% se considera:</t>
  </si>
  <si>
    <t>EN LA HOJA DE CADA EMPLEADO, SOLO SE DEBEN CARGAR DATOS EN LAS CELDAS SOMBREADAS EN VERDE.</t>
  </si>
  <si>
    <t>No completé los valores de la deduccion especial para jubilados (que cumplan determinados requisitos), ya que si cobra más jubilación que sueldo</t>
  </si>
  <si>
    <t>es el organismo encargado de abonarle la jubilación el encvargado de hacerles las retenciones, entidades que no creo que usen esta planilla.</t>
  </si>
  <si>
    <t>HOJA NO PROTEGIDA</t>
  </si>
  <si>
    <t>Sueldo Anual complementario, para remuneraciones inferiores a $ 150.000,01</t>
  </si>
  <si>
    <t>Diferencia entre valor de las horas extras y el de las horas ordinarias percibidas por días feriados, no laborables, inhábiles y fines de semana o de descanso semanal</t>
  </si>
  <si>
    <t>Para Corredores y Viajantes de Comercio que usen vehículo propio, la amortización vehiculo e intereses dedudas relativas a adquisición.</t>
  </si>
  <si>
    <t>Asimismo, se detraerán una doceava parte de las deducciones a computar en dicho mes, en concpeto de deducciones del SAC</t>
  </si>
  <si>
    <t>En la Liquidación Anual o Final hacer los ajustes correspondientes.</t>
  </si>
  <si>
    <t>HIJOS (deducción normal, en caso de ser discapacitado, indicándolo en la hoja del empleado el sistema duplica el monto)</t>
  </si>
  <si>
    <t>se toma como tope el 50% del sueldo exento máximo determinado por la AFIP</t>
  </si>
  <si>
    <t>En los casos en que el Aguinaldo no se encuentre exento, ELEGIR EL METODO DEL CALCULO SOBRE EL AGUINALDO (según lo dispuesto en el Anexo II RG 4003 actualizada, apartado C), indicándolo en la hoja "Tablas"</t>
  </si>
  <si>
    <t>Bono por productividad, falla de caja o similiares; Viáticos y Movilidad ya sea con tope del 40% o 100% del MNI); y Material Didáctico Docente</t>
  </si>
  <si>
    <t>Hay varias interpretaciones</t>
  </si>
  <si>
    <t xml:space="preserve">Por ejemplo: </t>
  </si>
  <si>
    <t>Bono por productividad: algunos especialistas  indicaron que la comparación de lo cobrado por ese item (acumulado al mes de pago), se compara con el monto total ANUAL del 40% del MNI, y no contra el proporcional del 40% del MNI acumulado al mes de pago. Otros aplicaron el criterio de comprarr contra el proporcional.</t>
  </si>
  <si>
    <t xml:space="preserve">En esta planilla, POR SIMPLICIDAD DE CONFECCION DE FORMULAS, en cada mes, los comparo con el MNI del mismo mes, no contra el acumulado del MNI ni con el MNI anual total. Lo ajusto en la liquidación anual/final. </t>
  </si>
  <si>
    <t>Este criterio trae diferencia en la determinación del impuesto, pero no son tan significantes.</t>
  </si>
  <si>
    <t>Supongamos un empleado en el segundo o tercer tramo (o sea que es un empleado cuyo sueldo es mayor a los $ 150.000), que por Bono por Productividad en enero cobró $ 5.000 y en febrero $ 8.000, en ambos casos los comparo contra $ 5,589,28 (40% del MNI mensual). En enero deduzco $ 5.000 y en febrero $  5.589,28, mientras que lo correcto sería que en enero tomara $ 5.000 y en febrero $  6.178,56, acumulando $ 11.178,56 (40% MNI acumulado a febrero $ 11.178,56, monto abonado acumulado $ 13.000). En este caso se perjudica el empleado (pero no es tan significativo), pero se ajusta en la Anual. Si durante una parte del año el empleado tiene sueldo menor a $ 150.000, lo favorezco, ya que al tomar una menor deducción por Bono, incremento en ese mes la deducción especial por el primer tramo. y arrastrando este valor adicional a liquidación anual/final.</t>
  </si>
  <si>
    <t>Por estas pequeñas diferencias en el impuesto ¿Uds. creen que la AFIP mandará una inspección?</t>
  </si>
  <si>
    <t>Pueden elegir a su criterio cuál de las dos opciones eligen, en la hoja "Tablas"</t>
  </si>
  <si>
    <t>Como comentó un usuario, la AFIP, con los datos del Libro de Sueldos Digital y el Siradig Trabajador podría hacer el cálculo del impuesto directamente. Sólo habría que agregar en el Libro Digital las fechas de pago</t>
  </si>
  <si>
    <t>Total Deducible (no debe generar Ganancia Sujeta a Impto. negativa):</t>
  </si>
  <si>
    <t xml:space="preserve">       Si es necesario agregar filas, deben hacerlo utilizando el comando "Insertar filas" antes de la que por ahora está en la fila 2277 (obviamente, si se insertan, por ejemplo, 10 filas, pasará a estar en la fila 2287). Asimismo, en las caldas insertadas, columna B, copiar la fórmula en forma relativa.</t>
  </si>
  <si>
    <t>¿qué minimo no imponible se toma para los casos de Zona Patagónica?</t>
  </si>
  <si>
    <t xml:space="preserve">En esta planilla, si el empleado trabaja en zona patagónica, en los casos en que hay que comparar contra el MNI, lo hago contra el MNI correspondiente a esa zona. </t>
  </si>
  <si>
    <t>Percepciones sobre Consumos Exterior y compras Moneda Extranjera</t>
  </si>
  <si>
    <t>Para este item, hay dos posibles topes: el 40% del MNI o el 100% del MNI dependiendo la actividad del empleado. Hay que seleccionar el porcentaje en cada mes,. en las celdas al pie (debajo de las cargas de familia).</t>
  </si>
  <si>
    <t>Este libro se compone 4 hojas para estimar retenciones de ganancias 4ta categorìa para empleados en relación de dependencia 2021</t>
  </si>
  <si>
    <t>No es responsabilidad del autor los resultados obtenidos con la aplicación. Cada liquidación tiene su particularidad.  Para realizar una correcta liquidación se recomienda consulte a un Contador Público Matriculado.</t>
  </si>
  <si>
    <t>Créditos</t>
  </si>
  <si>
    <t>Autor: Rubén Santoro</t>
  </si>
  <si>
    <t>Publicado por www.ignacioonline.com.ar</t>
  </si>
  <si>
    <t>Planilla Retenciones Ganancias cuarta Categoría en Relaación de dependencia 2021 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</si>
</sst>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quot;$&quot;* #,##0.00_);_(&quot;$&quot;* \(#,##0.00\);_(&quot;$&quot;* &quot;-&quot;??_);_(@_)"/>
    <numFmt numFmtId="166" formatCode="_(* #,##0.00_);_(* \(#,##0.00\);_(* &quot;-&quot;??_);_(@_)"/>
    <numFmt numFmtId="167" formatCode="#,##0_ ;\-#,##0\ "/>
  </numFmts>
  <fonts count="28" x14ac:knownFonts="1">
    <font>
      <sz val="10"/>
      <name val="Times New Roman"/>
    </font>
    <font>
      <b/>
      <sz val="10"/>
      <name val="Times New Roman"/>
      <family val="1"/>
    </font>
    <font>
      <sz val="10"/>
      <name val="Times New Roman"/>
      <family val="1"/>
    </font>
    <font>
      <b/>
      <sz val="10"/>
      <name val="Times New Roman"/>
      <family val="1"/>
    </font>
    <font>
      <sz val="10"/>
      <name val="Times New Roman"/>
      <family val="1"/>
    </font>
    <font>
      <sz val="8"/>
      <color indexed="81"/>
      <name val="Tahoma"/>
      <family val="2"/>
    </font>
    <font>
      <sz val="14"/>
      <color indexed="81"/>
      <name val="Tahoma"/>
      <family val="2"/>
    </font>
    <font>
      <b/>
      <sz val="14"/>
      <color indexed="81"/>
      <name val="Tahoma"/>
      <family val="2"/>
    </font>
    <font>
      <sz val="10"/>
      <color indexed="9"/>
      <name val="Times New Roman"/>
      <family val="1"/>
    </font>
    <font>
      <sz val="10"/>
      <color indexed="10"/>
      <name val="Times New Roman"/>
      <family val="1"/>
    </font>
    <font>
      <sz val="8"/>
      <name val="Times New Roman"/>
      <family val="1"/>
    </font>
    <font>
      <b/>
      <sz val="8"/>
      <color indexed="81"/>
      <name val="Tahoma"/>
      <family val="2"/>
    </font>
    <font>
      <b/>
      <sz val="10"/>
      <color indexed="81"/>
      <name val="Tahoma"/>
      <family val="2"/>
    </font>
    <font>
      <sz val="8"/>
      <name val="Times New Roman"/>
      <family val="1"/>
    </font>
    <font>
      <sz val="10"/>
      <color theme="0"/>
      <name val="Times New Roman"/>
      <family val="1"/>
    </font>
    <font>
      <sz val="9"/>
      <color indexed="81"/>
      <name val="Tahoma"/>
      <family val="2"/>
    </font>
    <font>
      <b/>
      <sz val="9"/>
      <color indexed="81"/>
      <name val="Tahoma"/>
      <family val="2"/>
    </font>
    <font>
      <u/>
      <sz val="10"/>
      <color theme="10"/>
      <name val="Times New Roman"/>
    </font>
    <font>
      <b/>
      <sz val="12"/>
      <color theme="7" tint="-0.499984740745262"/>
      <name val="Calibri"/>
      <family val="2"/>
      <scheme val="minor"/>
    </font>
    <font>
      <sz val="10"/>
      <name val="Calibri"/>
      <family val="2"/>
      <scheme val="minor"/>
    </font>
    <font>
      <sz val="12"/>
      <name val="Calibri"/>
      <family val="2"/>
      <scheme val="minor"/>
    </font>
    <font>
      <sz val="11"/>
      <name val="Calibri"/>
      <family val="2"/>
      <scheme val="minor"/>
    </font>
    <font>
      <sz val="10"/>
      <color theme="7" tint="-0.499984740745262"/>
      <name val="Times New Roman"/>
      <family val="1"/>
    </font>
    <font>
      <sz val="10"/>
      <color theme="7" tint="-0.499984740745262"/>
      <name val="Calibri"/>
      <family val="2"/>
      <scheme val="minor"/>
    </font>
    <font>
      <b/>
      <u/>
      <sz val="11"/>
      <color theme="7" tint="-0.499984740745262"/>
      <name val="Calibri"/>
      <family val="2"/>
      <scheme val="minor"/>
    </font>
    <font>
      <sz val="11"/>
      <color theme="7" tint="-0.499984740745262"/>
      <name val="Calibri"/>
      <family val="2"/>
      <scheme val="minor"/>
    </font>
    <font>
      <b/>
      <sz val="11"/>
      <color theme="7" tint="-0.499984740745262"/>
      <name val="Calibri"/>
      <family val="2"/>
      <scheme val="minor"/>
    </font>
    <font>
      <u/>
      <sz val="10"/>
      <color theme="7" tint="-0.499984740745262"/>
      <name val="Times New Roman"/>
      <family val="1"/>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gray0625"/>
    </fill>
    <fill>
      <patternFill patternType="solid">
        <fgColor theme="6" tint="0.599963377788628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4.9989318521683403E-2"/>
        <bgColor indexed="64"/>
      </patternFill>
    </fill>
  </fills>
  <borders count="4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s>
  <cellStyleXfs count="3">
    <xf numFmtId="0" fontId="0" fillId="0" borderId="0"/>
    <xf numFmtId="0" fontId="2" fillId="0" borderId="0"/>
    <xf numFmtId="0" fontId="17" fillId="0" borderId="0" applyNumberFormat="0" applyFill="0" applyBorder="0" applyAlignment="0" applyProtection="0"/>
  </cellStyleXfs>
  <cellXfs count="440">
    <xf numFmtId="0" fontId="0" fillId="0" borderId="0" xfId="0"/>
    <xf numFmtId="39" fontId="0" fillId="0" borderId="0" xfId="0" applyNumberFormat="1"/>
    <xf numFmtId="4" fontId="0" fillId="0" borderId="0" xfId="0" applyNumberFormat="1"/>
    <xf numFmtId="0" fontId="0" fillId="0" borderId="0" xfId="0" applyFill="1"/>
    <xf numFmtId="0" fontId="4" fillId="0" borderId="0" xfId="0" applyFont="1"/>
    <xf numFmtId="0" fontId="0" fillId="0" borderId="0" xfId="0" applyFill="1" applyBorder="1"/>
    <xf numFmtId="0" fontId="3" fillId="0" borderId="0" xfId="0" applyFont="1"/>
    <xf numFmtId="0" fontId="0" fillId="0" borderId="0" xfId="0" quotePrefix="1"/>
    <xf numFmtId="0" fontId="0" fillId="0" borderId="0" xfId="0" applyAlignment="1" applyProtection="1">
      <alignment horizontal="center"/>
    </xf>
    <xf numFmtId="4" fontId="0" fillId="0" borderId="0" xfId="0" applyNumberFormat="1" applyProtection="1"/>
    <xf numFmtId="0" fontId="0" fillId="0" borderId="2" xfId="0" applyFill="1" applyBorder="1" applyAlignment="1" applyProtection="1">
      <alignment horizontal="center"/>
    </xf>
    <xf numFmtId="164" fontId="0" fillId="0" borderId="4" xfId="0" applyNumberFormat="1" applyFill="1" applyBorder="1" applyProtection="1"/>
    <xf numFmtId="164" fontId="0" fillId="0" borderId="4" xfId="0" applyNumberFormat="1" applyFill="1" applyBorder="1" applyAlignment="1" applyProtection="1">
      <alignment horizontal="center"/>
    </xf>
    <xf numFmtId="0" fontId="0" fillId="0" borderId="0" xfId="0" applyFill="1" applyBorder="1" applyAlignment="1" applyProtection="1">
      <alignment horizontal="center"/>
    </xf>
    <xf numFmtId="0" fontId="0" fillId="0" borderId="0" xfId="0" applyProtection="1"/>
    <xf numFmtId="0" fontId="2" fillId="0" borderId="0" xfId="0" applyFont="1" applyProtection="1"/>
    <xf numFmtId="9" fontId="2" fillId="0" borderId="0" xfId="0" applyNumberFormat="1" applyFont="1" applyProtection="1"/>
    <xf numFmtId="0" fontId="1" fillId="0" borderId="0" xfId="0" applyFont="1" applyProtection="1"/>
    <xf numFmtId="0" fontId="13" fillId="0" borderId="0" xfId="0" applyFont="1" applyAlignment="1" applyProtection="1">
      <alignment horizontal="center" vertical="center" wrapText="1"/>
    </xf>
    <xf numFmtId="0" fontId="4" fillId="0" borderId="0" xfId="0" applyFont="1" applyBorder="1" applyProtection="1"/>
    <xf numFmtId="0" fontId="0" fillId="0" borderId="4" xfId="0" applyFill="1" applyBorder="1" applyAlignment="1" applyProtection="1">
      <alignment horizontal="center"/>
    </xf>
    <xf numFmtId="0" fontId="0" fillId="0" borderId="0" xfId="0" applyFill="1" applyProtection="1"/>
    <xf numFmtId="0" fontId="4" fillId="0" borderId="0" xfId="0" applyFont="1" applyFill="1" applyProtection="1"/>
    <xf numFmtId="0" fontId="4" fillId="0" borderId="4" xfId="0" applyFont="1" applyBorder="1" applyProtection="1"/>
    <xf numFmtId="0" fontId="4" fillId="0" borderId="13" xfId="0" quotePrefix="1" applyFont="1" applyFill="1" applyBorder="1" applyAlignment="1" applyProtection="1">
      <alignment horizontal="left"/>
    </xf>
    <xf numFmtId="4" fontId="0" fillId="0" borderId="13" xfId="0" applyNumberFormat="1" applyFill="1" applyBorder="1" applyProtection="1"/>
    <xf numFmtId="0" fontId="4" fillId="0" borderId="4" xfId="0" applyFont="1" applyFill="1" applyBorder="1" applyAlignment="1" applyProtection="1">
      <alignment horizontal="left"/>
    </xf>
    <xf numFmtId="0" fontId="4" fillId="0" borderId="0" xfId="0" applyFont="1" applyProtection="1"/>
    <xf numFmtId="164" fontId="0" fillId="0" borderId="4" xfId="0" applyNumberFormat="1" applyFill="1" applyBorder="1" applyAlignment="1" applyProtection="1">
      <alignment horizontal="right"/>
    </xf>
    <xf numFmtId="0" fontId="4" fillId="0" borderId="19" xfId="0" applyFont="1" applyFill="1" applyBorder="1" applyProtection="1"/>
    <xf numFmtId="0" fontId="4" fillId="0" borderId="19" xfId="0" applyFont="1" applyFill="1" applyBorder="1" applyAlignment="1" applyProtection="1">
      <alignment horizontal="center"/>
    </xf>
    <xf numFmtId="4" fontId="0" fillId="0" borderId="0" xfId="0" applyNumberFormat="1" applyFill="1" applyBorder="1" applyProtection="1"/>
    <xf numFmtId="164" fontId="3" fillId="0" borderId="4" xfId="0" applyNumberFormat="1" applyFont="1" applyFill="1" applyBorder="1" applyProtection="1"/>
    <xf numFmtId="164" fontId="3" fillId="0" borderId="20" xfId="0" applyNumberFormat="1" applyFont="1" applyFill="1" applyBorder="1" applyProtection="1"/>
    <xf numFmtId="0" fontId="0" fillId="0" borderId="0" xfId="0" applyBorder="1" applyProtection="1"/>
    <xf numFmtId="0" fontId="4" fillId="0" borderId="14" xfId="0" applyFont="1" applyBorder="1" applyProtection="1"/>
    <xf numFmtId="39" fontId="0" fillId="0" borderId="20" xfId="0" applyNumberFormat="1" applyFill="1" applyBorder="1" applyProtection="1"/>
    <xf numFmtId="164" fontId="0" fillId="0" borderId="20" xfId="0" applyNumberFormat="1" applyFill="1" applyBorder="1" applyProtection="1"/>
    <xf numFmtId="0" fontId="3" fillId="0" borderId="0" xfId="0" applyFont="1" applyFill="1" applyAlignment="1" applyProtection="1">
      <alignment horizontal="center"/>
    </xf>
    <xf numFmtId="4" fontId="0" fillId="0" borderId="0" xfId="0" applyNumberFormat="1" applyFill="1" applyProtection="1"/>
    <xf numFmtId="0" fontId="3" fillId="0" borderId="0" xfId="0" applyFont="1" applyFill="1" applyBorder="1" applyAlignment="1" applyProtection="1">
      <alignment horizontal="center"/>
    </xf>
    <xf numFmtId="0" fontId="3" fillId="0" borderId="2" xfId="0" applyFont="1" applyFill="1" applyBorder="1" applyAlignment="1" applyProtection="1">
      <alignment horizontal="center"/>
    </xf>
    <xf numFmtId="0" fontId="4" fillId="0" borderId="4" xfId="0" applyFont="1" applyFill="1" applyBorder="1" applyProtection="1"/>
    <xf numFmtId="0" fontId="0" fillId="0" borderId="4" xfId="0" applyFill="1" applyBorder="1" applyProtection="1"/>
    <xf numFmtId="164" fontId="0" fillId="0" borderId="11" xfId="0" applyNumberFormat="1" applyFill="1" applyBorder="1" applyProtection="1"/>
    <xf numFmtId="0" fontId="0" fillId="0" borderId="19" xfId="0" applyFill="1" applyBorder="1" applyProtection="1"/>
    <xf numFmtId="39" fontId="0" fillId="0" borderId="0" xfId="0" applyNumberFormat="1" applyFill="1" applyProtection="1"/>
    <xf numFmtId="0" fontId="4" fillId="0" borderId="0" xfId="0" applyFont="1" applyAlignment="1" applyProtection="1">
      <alignment horizontal="center"/>
    </xf>
    <xf numFmtId="39" fontId="0" fillId="0" borderId="0" xfId="0" applyNumberFormat="1" applyProtection="1"/>
    <xf numFmtId="0" fontId="2" fillId="0" borderId="4" xfId="0" applyFont="1" applyFill="1" applyBorder="1" applyAlignment="1" applyProtection="1">
      <alignment horizontal="left"/>
    </xf>
    <xf numFmtId="0" fontId="2" fillId="0" borderId="4" xfId="0" applyFont="1" applyBorder="1" applyProtection="1"/>
    <xf numFmtId="0" fontId="0" fillId="0" borderId="4" xfId="0" applyBorder="1"/>
    <xf numFmtId="164" fontId="1" fillId="0" borderId="4" xfId="0" applyNumberFormat="1" applyFont="1" applyFill="1" applyBorder="1" applyProtection="1"/>
    <xf numFmtId="0" fontId="2" fillId="0" borderId="0" xfId="0" applyFont="1"/>
    <xf numFmtId="0" fontId="4" fillId="0" borderId="0" xfId="0" applyFont="1" applyFill="1" applyBorder="1" applyProtection="1"/>
    <xf numFmtId="14" fontId="0" fillId="0" borderId="0" xfId="0" applyNumberFormat="1" applyFill="1" applyBorder="1" applyAlignment="1" applyProtection="1">
      <alignment horizontal="center"/>
    </xf>
    <xf numFmtId="10" fontId="0" fillId="0" borderId="0" xfId="0" applyNumberFormat="1" applyFill="1" applyBorder="1" applyAlignment="1" applyProtection="1">
      <alignment horizontal="center"/>
    </xf>
    <xf numFmtId="0" fontId="2" fillId="0" borderId="19" xfId="0" applyFont="1" applyBorder="1" applyProtection="1"/>
    <xf numFmtId="167" fontId="0" fillId="0" borderId="4" xfId="0" applyNumberFormat="1" applyFill="1" applyBorder="1" applyAlignment="1" applyProtection="1">
      <alignment horizontal="center"/>
    </xf>
    <xf numFmtId="0" fontId="0" fillId="0" borderId="0" xfId="0" applyAlignment="1">
      <alignment wrapText="1"/>
    </xf>
    <xf numFmtId="0" fontId="2" fillId="0" borderId="4" xfId="0" applyFont="1" applyBorder="1"/>
    <xf numFmtId="0" fontId="2" fillId="0" borderId="4" xfId="0" applyFont="1" applyBorder="1" applyAlignment="1">
      <alignment wrapText="1"/>
    </xf>
    <xf numFmtId="0" fontId="0" fillId="0" borderId="4" xfId="0" applyBorder="1" applyAlignment="1">
      <alignment wrapText="1"/>
    </xf>
    <xf numFmtId="0" fontId="2" fillId="0" borderId="4" xfId="0" applyFont="1" applyBorder="1" applyAlignment="1">
      <alignment vertical="center"/>
    </xf>
    <xf numFmtId="0" fontId="2" fillId="0" borderId="4" xfId="0" applyFont="1" applyBorder="1" applyAlignment="1">
      <alignment vertical="center" wrapText="1"/>
    </xf>
    <xf numFmtId="0" fontId="0" fillId="0" borderId="4" xfId="0" applyBorder="1" applyAlignment="1">
      <alignment vertical="center" wrapText="1"/>
    </xf>
    <xf numFmtId="0" fontId="2" fillId="0" borderId="4" xfId="0" applyFont="1" applyFill="1" applyBorder="1" applyAlignment="1">
      <alignment vertical="center"/>
    </xf>
    <xf numFmtId="9" fontId="0" fillId="0" borderId="4" xfId="0" applyNumberFormat="1" applyBorder="1" applyAlignment="1">
      <alignment vertical="center" wrapText="1"/>
    </xf>
    <xf numFmtId="9" fontId="2" fillId="0" borderId="4" xfId="0" applyNumberFormat="1" applyFont="1" applyBorder="1" applyAlignment="1">
      <alignment vertical="center" wrapText="1"/>
    </xf>
    <xf numFmtId="164" fontId="0" fillId="0" borderId="0" xfId="0" applyNumberFormat="1" applyFill="1" applyBorder="1" applyProtection="1"/>
    <xf numFmtId="164" fontId="0" fillId="0" borderId="13" xfId="0" applyNumberFormat="1" applyFill="1" applyBorder="1" applyProtection="1"/>
    <xf numFmtId="39" fontId="0" fillId="0" borderId="11" xfId="0" applyNumberFormat="1" applyFill="1" applyBorder="1" applyProtection="1"/>
    <xf numFmtId="39" fontId="0" fillId="0" borderId="13" xfId="0" applyNumberFormat="1" applyFill="1" applyBorder="1" applyProtection="1"/>
    <xf numFmtId="0" fontId="2" fillId="0" borderId="19" xfId="0" applyFont="1" applyFill="1" applyBorder="1" applyAlignment="1" applyProtection="1">
      <alignment horizontal="left"/>
    </xf>
    <xf numFmtId="164" fontId="1" fillId="0" borderId="20" xfId="0" applyNumberFormat="1" applyFont="1" applyFill="1" applyBorder="1" applyProtection="1"/>
    <xf numFmtId="0" fontId="4" fillId="0" borderId="19" xfId="0" applyFont="1" applyFill="1" applyBorder="1" applyAlignment="1" applyProtection="1">
      <alignment horizontal="left"/>
    </xf>
    <xf numFmtId="0" fontId="0" fillId="0" borderId="0" xfId="0" applyBorder="1" applyAlignment="1" applyProtection="1">
      <alignment horizontal="center"/>
    </xf>
    <xf numFmtId="0" fontId="2" fillId="0" borderId="4" xfId="0" applyFont="1" applyFill="1" applyBorder="1" applyProtection="1"/>
    <xf numFmtId="0" fontId="2" fillId="0" borderId="0" xfId="0" applyFont="1" applyFill="1" applyProtection="1"/>
    <xf numFmtId="164" fontId="0" fillId="0" borderId="0" xfId="0" applyNumberFormat="1" applyProtection="1"/>
    <xf numFmtId="0" fontId="0" fillId="0" borderId="0" xfId="0" applyFont="1" applyFill="1" applyProtection="1"/>
    <xf numFmtId="164" fontId="0" fillId="5" borderId="1" xfId="0" applyNumberFormat="1" applyFill="1" applyBorder="1" applyProtection="1"/>
    <xf numFmtId="164" fontId="0" fillId="5" borderId="0" xfId="0" applyNumberFormat="1" applyFill="1" applyBorder="1" applyProtection="1"/>
    <xf numFmtId="164" fontId="0" fillId="5" borderId="8" xfId="0" applyNumberFormat="1" applyFill="1" applyBorder="1" applyProtection="1"/>
    <xf numFmtId="164" fontId="0" fillId="5" borderId="13" xfId="0" applyNumberFormat="1" applyFill="1" applyBorder="1" applyProtection="1"/>
    <xf numFmtId="164" fontId="0" fillId="5" borderId="19" xfId="0" applyNumberFormat="1" applyFill="1" applyBorder="1" applyProtection="1"/>
    <xf numFmtId="164" fontId="0" fillId="5" borderId="20" xfId="0" applyNumberFormat="1" applyFill="1" applyBorder="1" applyProtection="1"/>
    <xf numFmtId="164" fontId="9" fillId="5" borderId="11" xfId="0" applyNumberFormat="1" applyFont="1" applyFill="1" applyBorder="1" applyProtection="1"/>
    <xf numFmtId="164" fontId="9" fillId="5" borderId="0" xfId="0" applyNumberFormat="1" applyFont="1" applyFill="1" applyBorder="1" applyProtection="1"/>
    <xf numFmtId="164" fontId="9" fillId="5" borderId="13" xfId="0" applyNumberFormat="1" applyFont="1" applyFill="1" applyBorder="1" applyProtection="1"/>
    <xf numFmtId="0" fontId="14" fillId="0" borderId="0" xfId="0" applyFont="1" applyFill="1" applyProtection="1"/>
    <xf numFmtId="164" fontId="0" fillId="5" borderId="21" xfId="0" applyNumberFormat="1" applyFill="1" applyBorder="1" applyProtection="1"/>
    <xf numFmtId="164" fontId="0" fillId="5" borderId="11" xfId="0" applyNumberFormat="1" applyFill="1" applyBorder="1" applyProtection="1"/>
    <xf numFmtId="14" fontId="0" fillId="6" borderId="4" xfId="0" applyNumberFormat="1" applyFill="1" applyBorder="1" applyAlignment="1" applyProtection="1">
      <alignment horizontal="center"/>
      <protection locked="0"/>
    </xf>
    <xf numFmtId="164" fontId="2" fillId="7" borderId="4" xfId="0" applyNumberFormat="1" applyFont="1" applyFill="1" applyBorder="1" applyProtection="1">
      <protection locked="0"/>
    </xf>
    <xf numFmtId="164" fontId="0" fillId="7" borderId="4" xfId="0" applyNumberFormat="1" applyFill="1" applyBorder="1" applyProtection="1">
      <protection locked="0"/>
    </xf>
    <xf numFmtId="0" fontId="4" fillId="0" borderId="8" xfId="0" quotePrefix="1" applyFont="1" applyFill="1" applyBorder="1" applyAlignment="1" applyProtection="1">
      <alignment horizontal="left"/>
    </xf>
    <xf numFmtId="0" fontId="4" fillId="7" borderId="15" xfId="0" applyFont="1" applyFill="1" applyBorder="1" applyAlignment="1" applyProtection="1">
      <alignment horizontal="center"/>
      <protection locked="0"/>
    </xf>
    <xf numFmtId="0" fontId="4" fillId="7" borderId="16" xfId="0" applyFont="1" applyFill="1" applyBorder="1" applyAlignment="1" applyProtection="1">
      <alignment horizontal="center"/>
      <protection locked="0"/>
    </xf>
    <xf numFmtId="0" fontId="4" fillId="7" borderId="17" xfId="0" applyFont="1" applyFill="1" applyBorder="1" applyAlignment="1" applyProtection="1">
      <alignment horizontal="center"/>
      <protection locked="0"/>
    </xf>
    <xf numFmtId="0" fontId="4" fillId="7" borderId="4" xfId="0" applyFont="1" applyFill="1" applyBorder="1" applyAlignment="1" applyProtection="1">
      <alignment horizontal="center"/>
      <protection locked="0"/>
    </xf>
    <xf numFmtId="0" fontId="4" fillId="7" borderId="5" xfId="0" applyFont="1" applyFill="1" applyBorder="1" applyAlignment="1" applyProtection="1">
      <alignment horizontal="center"/>
      <protection locked="0"/>
    </xf>
    <xf numFmtId="0" fontId="2" fillId="7" borderId="4" xfId="0" applyFont="1" applyFill="1" applyBorder="1" applyAlignment="1" applyProtection="1">
      <alignment horizontal="center"/>
      <protection locked="0"/>
    </xf>
    <xf numFmtId="0" fontId="2" fillId="7" borderId="5" xfId="0" applyFont="1" applyFill="1" applyBorder="1" applyAlignment="1" applyProtection="1">
      <alignment horizontal="center"/>
      <protection locked="0"/>
    </xf>
    <xf numFmtId="0" fontId="2" fillId="7" borderId="6" xfId="0" applyFont="1" applyFill="1" applyBorder="1" applyAlignment="1" applyProtection="1">
      <alignment horizontal="center"/>
      <protection locked="0"/>
    </xf>
    <xf numFmtId="0" fontId="2" fillId="7" borderId="7" xfId="0" applyFont="1" applyFill="1" applyBorder="1" applyAlignment="1" applyProtection="1">
      <alignment horizontal="center"/>
      <protection locked="0"/>
    </xf>
    <xf numFmtId="0" fontId="1" fillId="0" borderId="0" xfId="0" applyFont="1" applyAlignment="1" applyProtection="1">
      <alignment vertical="center"/>
    </xf>
    <xf numFmtId="0" fontId="1" fillId="0" borderId="0" xfId="0" applyFont="1"/>
    <xf numFmtId="0" fontId="1" fillId="0" borderId="0" xfId="0" applyFont="1" applyFill="1" applyBorder="1"/>
    <xf numFmtId="0" fontId="2" fillId="0" borderId="0" xfId="0" applyFont="1" applyFill="1"/>
    <xf numFmtId="10" fontId="2" fillId="0" borderId="22" xfId="0" applyNumberFormat="1" applyFont="1" applyFill="1" applyBorder="1" applyAlignment="1" applyProtection="1">
      <alignment horizontal="center"/>
    </xf>
    <xf numFmtId="10" fontId="0" fillId="0" borderId="26" xfId="0" applyNumberFormat="1" applyFill="1" applyBorder="1" applyAlignment="1" applyProtection="1">
      <alignment horizontal="center"/>
    </xf>
    <xf numFmtId="0" fontId="0" fillId="0" borderId="27" xfId="0" applyFill="1" applyBorder="1" applyProtection="1"/>
    <xf numFmtId="14" fontId="0" fillId="0" borderId="26" xfId="0" applyNumberFormat="1" applyFill="1" applyBorder="1" applyAlignment="1" applyProtection="1">
      <alignment horizontal="center"/>
    </xf>
    <xf numFmtId="4" fontId="0" fillId="0" borderId="28" xfId="0" applyNumberFormat="1" applyFill="1" applyBorder="1" applyProtection="1"/>
    <xf numFmtId="164" fontId="0" fillId="0" borderId="22" xfId="0" applyNumberFormat="1" applyFill="1" applyBorder="1" applyProtection="1"/>
    <xf numFmtId="164" fontId="0" fillId="0" borderId="5" xfId="0" applyNumberFormat="1" applyFill="1" applyBorder="1" applyProtection="1"/>
    <xf numFmtId="164" fontId="1" fillId="0" borderId="22" xfId="0" applyNumberFormat="1" applyFont="1" applyFill="1" applyBorder="1" applyProtection="1"/>
    <xf numFmtId="164" fontId="1" fillId="0" borderId="5" xfId="0" applyNumberFormat="1" applyFont="1" applyFill="1" applyBorder="1" applyProtection="1"/>
    <xf numFmtId="164" fontId="0" fillId="0" borderId="29" xfId="0" applyNumberFormat="1" applyFill="1" applyBorder="1" applyProtection="1"/>
    <xf numFmtId="4" fontId="4" fillId="0" borderId="27" xfId="0" applyNumberFormat="1" applyFont="1" applyFill="1" applyBorder="1" applyProtection="1"/>
    <xf numFmtId="0" fontId="0" fillId="0" borderId="30" xfId="0" applyFill="1" applyBorder="1" applyProtection="1"/>
    <xf numFmtId="4" fontId="0" fillId="0" borderId="27" xfId="0" applyNumberFormat="1" applyFill="1" applyBorder="1" applyProtection="1"/>
    <xf numFmtId="0" fontId="0" fillId="0" borderId="0" xfId="0" applyFill="1" applyBorder="1" applyProtection="1"/>
    <xf numFmtId="0" fontId="2" fillId="0" borderId="0" xfId="0" applyFont="1" applyBorder="1" applyProtection="1"/>
    <xf numFmtId="0" fontId="4" fillId="0" borderId="2" xfId="0" applyFont="1" applyFill="1" applyBorder="1" applyAlignment="1" applyProtection="1">
      <alignment horizontal="center"/>
    </xf>
    <xf numFmtId="0" fontId="2" fillId="0" borderId="10" xfId="0" applyFont="1" applyFill="1" applyBorder="1" applyAlignment="1" applyProtection="1">
      <alignment horizontal="left"/>
    </xf>
    <xf numFmtId="164" fontId="4" fillId="0" borderId="0" xfId="0" applyNumberFormat="1" applyFont="1" applyFill="1" applyBorder="1" applyProtection="1"/>
    <xf numFmtId="164" fontId="4" fillId="0" borderId="11" xfId="0" applyNumberFormat="1" applyFont="1" applyFill="1" applyBorder="1" applyProtection="1"/>
    <xf numFmtId="164" fontId="0" fillId="0" borderId="21" xfId="0" applyNumberFormat="1" applyFill="1" applyBorder="1" applyProtection="1"/>
    <xf numFmtId="164" fontId="0" fillId="0" borderId="0" xfId="0" applyNumberFormat="1" applyFill="1" applyProtection="1"/>
    <xf numFmtId="0" fontId="1" fillId="6" borderId="4" xfId="0" applyFont="1" applyFill="1" applyBorder="1" applyAlignment="1" applyProtection="1">
      <alignment vertical="center"/>
      <protection locked="0"/>
    </xf>
    <xf numFmtId="164" fontId="14" fillId="0" borderId="21" xfId="0" applyNumberFormat="1" applyFont="1" applyFill="1" applyBorder="1" applyProtection="1"/>
    <xf numFmtId="0" fontId="0" fillId="0" borderId="0" xfId="0" applyFill="1" applyAlignment="1" applyProtection="1">
      <alignment horizontal="center"/>
      <protection locked="0"/>
    </xf>
    <xf numFmtId="0" fontId="2" fillId="0" borderId="0" xfId="0" applyFont="1" applyFill="1" applyAlignment="1" applyProtection="1">
      <alignment horizontal="center"/>
      <protection locked="0"/>
    </xf>
    <xf numFmtId="0" fontId="0" fillId="0" borderId="19" xfId="0" applyBorder="1" applyAlignment="1" applyProtection="1"/>
    <xf numFmtId="9" fontId="0" fillId="7" borderId="4" xfId="0" applyNumberFormat="1" applyFill="1" applyBorder="1" applyAlignment="1" applyProtection="1">
      <protection locked="0"/>
    </xf>
    <xf numFmtId="164" fontId="4" fillId="0" borderId="20" xfId="0" applyNumberFormat="1" applyFont="1" applyFill="1" applyBorder="1" applyProtection="1"/>
    <xf numFmtId="0" fontId="4" fillId="0" borderId="1" xfId="0" applyFont="1" applyFill="1" applyBorder="1" applyAlignment="1" applyProtection="1">
      <alignment horizontal="left"/>
    </xf>
    <xf numFmtId="0" fontId="2" fillId="0" borderId="1" xfId="0" applyFont="1" applyFill="1" applyBorder="1" applyAlignment="1" applyProtection="1">
      <alignment horizontal="left"/>
    </xf>
    <xf numFmtId="0" fontId="4" fillId="7" borderId="19" xfId="0" applyFont="1" applyFill="1" applyBorder="1" applyAlignment="1" applyProtection="1">
      <alignment horizontal="center"/>
      <protection locked="0"/>
    </xf>
    <xf numFmtId="0" fontId="2" fillId="7" borderId="19" xfId="0" applyFont="1" applyFill="1" applyBorder="1" applyAlignment="1" applyProtection="1">
      <alignment horizontal="center"/>
      <protection locked="0"/>
    </xf>
    <xf numFmtId="0" fontId="2" fillId="7" borderId="31" xfId="0" applyFont="1" applyFill="1" applyBorder="1" applyAlignment="1" applyProtection="1">
      <alignment horizontal="center"/>
      <protection locked="0"/>
    </xf>
    <xf numFmtId="0" fontId="2" fillId="7" borderId="33" xfId="0" applyFont="1" applyFill="1" applyBorder="1" applyAlignment="1" applyProtection="1">
      <alignment horizontal="center"/>
      <protection locked="0"/>
    </xf>
    <xf numFmtId="0" fontId="1" fillId="0" borderId="0" xfId="0" applyFont="1" applyFill="1" applyBorder="1" applyAlignment="1" applyProtection="1">
      <alignment horizontal="center" vertical="center"/>
    </xf>
    <xf numFmtId="0" fontId="4" fillId="0" borderId="0" xfId="0" quotePrefix="1" applyFont="1" applyFill="1" applyBorder="1" applyAlignment="1" applyProtection="1">
      <alignment horizontal="left"/>
    </xf>
    <xf numFmtId="0" fontId="4" fillId="0" borderId="3"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1" fillId="0" borderId="1" xfId="0" applyFont="1" applyFill="1" applyBorder="1" applyAlignment="1" applyProtection="1">
      <alignment horizontal="center" vertical="center"/>
    </xf>
    <xf numFmtId="0" fontId="4" fillId="0" borderId="1" xfId="0" applyFont="1" applyFill="1" applyBorder="1" applyProtection="1"/>
    <xf numFmtId="39" fontId="0" fillId="0" borderId="0" xfId="0" applyNumberFormat="1" applyFill="1" applyBorder="1" applyProtection="1"/>
    <xf numFmtId="0" fontId="2" fillId="0" borderId="2" xfId="0" applyFont="1" applyFill="1" applyBorder="1" applyAlignment="1" applyProtection="1">
      <alignment horizontal="center"/>
    </xf>
    <xf numFmtId="0" fontId="0" fillId="0" borderId="3" xfId="0" applyFill="1" applyBorder="1" applyProtection="1"/>
    <xf numFmtId="0" fontId="0" fillId="0" borderId="0" xfId="0" applyAlignment="1">
      <alignment wrapText="1"/>
    </xf>
    <xf numFmtId="0" fontId="0" fillId="0" borderId="2" xfId="0" applyBorder="1" applyAlignment="1" applyProtection="1">
      <alignment horizontal="center"/>
    </xf>
    <xf numFmtId="164" fontId="3" fillId="0" borderId="0" xfId="0" applyNumberFormat="1" applyFont="1" applyFill="1" applyBorder="1" applyProtection="1"/>
    <xf numFmtId="0" fontId="2" fillId="0" borderId="0" xfId="0" applyFont="1" applyFill="1" applyBorder="1" applyProtection="1"/>
    <xf numFmtId="10" fontId="0" fillId="0" borderId="4" xfId="0" applyNumberFormat="1" applyFill="1" applyBorder="1" applyProtection="1"/>
    <xf numFmtId="4" fontId="2" fillId="0" borderId="0" xfId="0" applyNumberFormat="1" applyFont="1" applyFill="1" applyBorder="1" applyProtection="1"/>
    <xf numFmtId="0" fontId="1" fillId="8" borderId="0" xfId="0" applyFont="1" applyFill="1" applyBorder="1" applyProtection="1"/>
    <xf numFmtId="0" fontId="1" fillId="0" borderId="0" xfId="0" applyFont="1" applyFill="1"/>
    <xf numFmtId="164" fontId="2" fillId="0" borderId="29" xfId="0" applyNumberFormat="1" applyFont="1" applyFill="1" applyBorder="1" applyProtection="1"/>
    <xf numFmtId="4" fontId="14" fillId="0" borderId="0" xfId="0" applyNumberFormat="1" applyFont="1" applyFill="1" applyProtection="1"/>
    <xf numFmtId="166" fontId="0" fillId="0" borderId="5" xfId="0" applyNumberFormat="1" applyFill="1" applyBorder="1" applyProtection="1"/>
    <xf numFmtId="0" fontId="1" fillId="6" borderId="34" xfId="0" applyFont="1" applyFill="1" applyBorder="1" applyAlignment="1" applyProtection="1">
      <alignment vertical="center"/>
      <protection locked="0"/>
    </xf>
    <xf numFmtId="0" fontId="2" fillId="0" borderId="19" xfId="0" applyFont="1" applyFill="1" applyBorder="1" applyAlignment="1" applyProtection="1">
      <alignment horizontal="center"/>
    </xf>
    <xf numFmtId="0" fontId="1" fillId="0" borderId="4" xfId="0" applyFont="1" applyFill="1" applyBorder="1" applyAlignment="1" applyProtection="1">
      <alignment horizontal="center"/>
    </xf>
    <xf numFmtId="0" fontId="0" fillId="0" borderId="0" xfId="0" applyAlignment="1">
      <alignment horizontal="center"/>
    </xf>
    <xf numFmtId="0" fontId="0" fillId="0" borderId="37" xfId="0" applyBorder="1"/>
    <xf numFmtId="0" fontId="0" fillId="0" borderId="0" xfId="0" applyBorder="1"/>
    <xf numFmtId="0" fontId="3" fillId="0" borderId="0" xfId="0" applyFont="1" applyProtection="1"/>
    <xf numFmtId="0" fontId="0" fillId="0" borderId="1" xfId="0" applyBorder="1" applyAlignment="1" applyProtection="1">
      <alignment horizontal="center"/>
    </xf>
    <xf numFmtId="37" fontId="0" fillId="0" borderId="3" xfId="0" applyNumberFormat="1" applyBorder="1" applyAlignment="1" applyProtection="1">
      <alignment horizontal="center"/>
    </xf>
    <xf numFmtId="4" fontId="3" fillId="0" borderId="0" xfId="0" applyNumberFormat="1" applyFont="1" applyBorder="1" applyProtection="1"/>
    <xf numFmtId="4" fontId="0" fillId="0" borderId="0" xfId="0" applyNumberFormat="1" applyBorder="1" applyProtection="1"/>
    <xf numFmtId="39" fontId="0" fillId="0" borderId="0" xfId="0" applyNumberFormat="1" applyBorder="1" applyProtection="1"/>
    <xf numFmtId="0" fontId="0" fillId="0" borderId="0" xfId="0" applyAlignment="1" applyProtection="1">
      <alignment horizontal="center" vertical="center" wrapText="1"/>
    </xf>
    <xf numFmtId="4" fontId="0" fillId="0" borderId="0" xfId="0" applyNumberFormat="1" applyBorder="1" applyAlignment="1" applyProtection="1">
      <alignment horizontal="center" vertical="center" wrapText="1"/>
    </xf>
    <xf numFmtId="4" fontId="0" fillId="0" borderId="0" xfId="0" applyNumberFormat="1" applyBorder="1" applyAlignment="1" applyProtection="1">
      <alignment wrapText="1"/>
    </xf>
    <xf numFmtId="4" fontId="0" fillId="0" borderId="0" xfId="0" applyNumberFormat="1" applyFill="1" applyBorder="1" applyAlignment="1" applyProtection="1">
      <alignment horizontal="center" vertical="center" wrapText="1"/>
    </xf>
    <xf numFmtId="3" fontId="8" fillId="0" borderId="0" xfId="0" applyNumberFormat="1" applyFont="1" applyBorder="1" applyAlignment="1" applyProtection="1">
      <alignment horizontal="center"/>
    </xf>
    <xf numFmtId="3" fontId="2" fillId="0" borderId="0" xfId="0" applyNumberFormat="1" applyFont="1" applyBorder="1" applyAlignment="1" applyProtection="1">
      <alignment horizontal="center"/>
    </xf>
    <xf numFmtId="0" fontId="2" fillId="0" borderId="0" xfId="1" applyProtection="1"/>
    <xf numFmtId="1" fontId="0" fillId="0" borderId="0" xfId="0" applyNumberFormat="1" applyBorder="1" applyAlignment="1" applyProtection="1">
      <alignment horizontal="center"/>
    </xf>
    <xf numFmtId="39" fontId="0" fillId="0" borderId="0" xfId="0" applyNumberFormat="1" applyAlignment="1" applyProtection="1">
      <alignment horizontal="center"/>
    </xf>
    <xf numFmtId="0" fontId="1" fillId="0" borderId="0" xfId="1" applyFont="1" applyAlignment="1" applyProtection="1">
      <alignment horizontal="center"/>
    </xf>
    <xf numFmtId="0" fontId="0" fillId="0" borderId="0" xfId="0" applyBorder="1" applyAlignment="1" applyProtection="1">
      <alignment horizontal="left"/>
    </xf>
    <xf numFmtId="0" fontId="0" fillId="0" borderId="0" xfId="0" applyAlignment="1" applyProtection="1">
      <alignment horizontal="left"/>
    </xf>
    <xf numFmtId="0" fontId="0" fillId="0" borderId="0" xfId="0" applyFill="1" applyAlignment="1" applyProtection="1">
      <alignment horizontal="center"/>
    </xf>
    <xf numFmtId="0" fontId="1" fillId="0" borderId="0" xfId="0" applyFont="1" applyFill="1" applyBorder="1" applyAlignment="1" applyProtection="1">
      <alignment horizontal="left"/>
    </xf>
    <xf numFmtId="0" fontId="0" fillId="0" borderId="0" xfId="0" quotePrefix="1" applyProtection="1"/>
    <xf numFmtId="165" fontId="2" fillId="0" borderId="0" xfId="1" applyNumberFormat="1" applyProtection="1">
      <protection locked="0"/>
    </xf>
    <xf numFmtId="166" fontId="2" fillId="0" borderId="0" xfId="1" applyNumberFormat="1" applyProtection="1">
      <protection locked="0"/>
    </xf>
    <xf numFmtId="0" fontId="2" fillId="0" borderId="32" xfId="0" applyFont="1" applyFill="1" applyBorder="1" applyAlignment="1" applyProtection="1">
      <alignment horizontal="center"/>
    </xf>
    <xf numFmtId="14" fontId="0" fillId="0" borderId="0" xfId="0" applyNumberFormat="1" applyFill="1" applyBorder="1" applyProtection="1"/>
    <xf numFmtId="0" fontId="0" fillId="0" borderId="1" xfId="0" applyBorder="1" applyProtection="1"/>
    <xf numFmtId="0" fontId="4" fillId="0" borderId="1" xfId="0" applyFont="1" applyFill="1" applyBorder="1" applyAlignment="1" applyProtection="1">
      <alignment horizontal="center"/>
    </xf>
    <xf numFmtId="0" fontId="13" fillId="6" borderId="15" xfId="0" applyFont="1" applyFill="1" applyBorder="1" applyAlignment="1" applyProtection="1">
      <alignment horizontal="center" vertical="center"/>
      <protection locked="0"/>
    </xf>
    <xf numFmtId="0" fontId="0" fillId="0" borderId="0" xfId="0" applyFont="1" applyFill="1" applyBorder="1" applyProtection="1"/>
    <xf numFmtId="166" fontId="0" fillId="0" borderId="0" xfId="0" applyNumberFormat="1" applyProtection="1"/>
    <xf numFmtId="9" fontId="0" fillId="0" borderId="4" xfId="0" applyNumberFormat="1" applyBorder="1" applyProtection="1"/>
    <xf numFmtId="0" fontId="0" fillId="0" borderId="34" xfId="0" applyFont="1" applyFill="1" applyBorder="1" applyProtection="1"/>
    <xf numFmtId="0" fontId="0" fillId="0" borderId="3" xfId="0" applyFont="1" applyFill="1" applyBorder="1" applyProtection="1"/>
    <xf numFmtId="0" fontId="0" fillId="0" borderId="10" xfId="0" applyFont="1" applyFill="1" applyBorder="1" applyProtection="1"/>
    <xf numFmtId="0" fontId="1" fillId="0" borderId="4"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2" fillId="0" borderId="6" xfId="0" applyFont="1" applyFill="1" applyBorder="1" applyAlignment="1" applyProtection="1">
      <alignment horizontal="left"/>
    </xf>
    <xf numFmtId="164" fontId="0" fillId="0" borderId="11" xfId="0" applyNumberFormat="1" applyFill="1" applyBorder="1" applyAlignment="1" applyProtection="1">
      <alignment horizontal="center"/>
    </xf>
    <xf numFmtId="164" fontId="0" fillId="0" borderId="13" xfId="0" applyNumberFormat="1" applyFill="1" applyBorder="1" applyAlignment="1" applyProtection="1">
      <alignment horizontal="center"/>
    </xf>
    <xf numFmtId="164" fontId="0" fillId="9" borderId="4" xfId="0" applyNumberFormat="1" applyFill="1" applyBorder="1" applyAlignment="1" applyProtection="1">
      <alignment horizontal="center"/>
      <protection locked="0"/>
    </xf>
    <xf numFmtId="0" fontId="0" fillId="0" borderId="0" xfId="0" applyAlignment="1">
      <alignment wrapText="1"/>
    </xf>
    <xf numFmtId="0" fontId="2" fillId="0" borderId="4" xfId="0" applyFont="1" applyFill="1" applyBorder="1" applyAlignment="1" applyProtection="1">
      <alignment horizontal="left" vertical="center"/>
    </xf>
    <xf numFmtId="0" fontId="0" fillId="5" borderId="5" xfId="0" applyFill="1" applyBorder="1" applyProtection="1"/>
    <xf numFmtId="0" fontId="0" fillId="5" borderId="27" xfId="0" applyFill="1" applyBorder="1" applyProtection="1"/>
    <xf numFmtId="166" fontId="0" fillId="0" borderId="27" xfId="0" applyNumberFormat="1" applyFill="1" applyBorder="1" applyProtection="1"/>
    <xf numFmtId="164" fontId="2" fillId="0" borderId="0" xfId="0" applyNumberFormat="1" applyFont="1" applyFill="1" applyBorder="1" applyProtection="1"/>
    <xf numFmtId="166" fontId="0" fillId="0" borderId="0" xfId="0" applyNumberFormat="1" applyFill="1" applyProtection="1"/>
    <xf numFmtId="166" fontId="1" fillId="0" borderId="26" xfId="0" applyNumberFormat="1" applyFont="1" applyFill="1" applyBorder="1" applyProtection="1"/>
    <xf numFmtId="0" fontId="2" fillId="8" borderId="0" xfId="0" applyFont="1" applyFill="1" applyProtection="1"/>
    <xf numFmtId="0" fontId="10" fillId="0" borderId="1" xfId="0" applyFont="1" applyFill="1" applyBorder="1" applyAlignment="1" applyProtection="1">
      <alignment horizontal="center" vertical="center" wrapText="1"/>
    </xf>
    <xf numFmtId="0" fontId="0" fillId="0" borderId="0" xfId="0" applyAlignment="1">
      <alignment horizontal="justify" wrapText="1"/>
    </xf>
    <xf numFmtId="0" fontId="0" fillId="0" borderId="0" xfId="0" applyAlignment="1" applyProtection="1">
      <alignment wrapText="1"/>
    </xf>
    <xf numFmtId="14" fontId="0" fillId="0" borderId="11" xfId="0" applyNumberFormat="1" applyFill="1" applyBorder="1" applyProtection="1"/>
    <xf numFmtId="0" fontId="0" fillId="0" borderId="34" xfId="0" applyBorder="1" applyAlignment="1" applyProtection="1">
      <alignment horizontal="center" wrapText="1"/>
    </xf>
    <xf numFmtId="0" fontId="0" fillId="0" borderId="2" xfId="0" applyBorder="1" applyAlignment="1" applyProtection="1">
      <alignment horizontal="center" wrapText="1"/>
    </xf>
    <xf numFmtId="166" fontId="0" fillId="0" borderId="4" xfId="0" applyNumberFormat="1" applyFill="1" applyBorder="1" applyAlignment="1" applyProtection="1">
      <alignment horizontal="center"/>
    </xf>
    <xf numFmtId="0" fontId="0" fillId="0" borderId="11" xfId="0" applyFill="1" applyBorder="1" applyAlignment="1" applyProtection="1"/>
    <xf numFmtId="10" fontId="2" fillId="0" borderId="4" xfId="0" applyNumberFormat="1" applyFont="1" applyFill="1" applyBorder="1" applyAlignment="1" applyProtection="1">
      <alignment horizontal="center"/>
    </xf>
    <xf numFmtId="0" fontId="0" fillId="0" borderId="0" xfId="0" applyFill="1" applyBorder="1" applyAlignment="1" applyProtection="1"/>
    <xf numFmtId="0" fontId="0" fillId="0" borderId="27" xfId="0" applyBorder="1" applyProtection="1"/>
    <xf numFmtId="0" fontId="0" fillId="8" borderId="0" xfId="0" applyFill="1" applyProtection="1"/>
    <xf numFmtId="0" fontId="2" fillId="0" borderId="20" xfId="0" applyFont="1" applyBorder="1" applyAlignment="1" applyProtection="1"/>
    <xf numFmtId="0" fontId="3" fillId="0" borderId="0" xfId="0" applyFont="1" applyAlignment="1" applyProtection="1">
      <alignment horizontal="center"/>
      <protection locked="0"/>
    </xf>
    <xf numFmtId="0" fontId="1" fillId="0" borderId="0" xfId="1" applyFont="1" applyAlignment="1" applyProtection="1">
      <alignment horizontal="center"/>
    </xf>
    <xf numFmtId="1" fontId="0" fillId="0" borderId="0" xfId="0" applyNumberFormat="1" applyAlignment="1" applyProtection="1">
      <alignment horizontal="center"/>
    </xf>
    <xf numFmtId="1" fontId="0" fillId="0" borderId="0" xfId="0" applyNumberFormat="1" applyAlignment="1">
      <alignment horizontal="center"/>
    </xf>
    <xf numFmtId="1" fontId="2" fillId="0" borderId="0" xfId="1" applyNumberFormat="1" applyFill="1" applyAlignment="1" applyProtection="1">
      <alignment horizontal="center"/>
      <protection locked="0"/>
    </xf>
    <xf numFmtId="0" fontId="4" fillId="0" borderId="19" xfId="0" applyFont="1" applyBorder="1" applyAlignment="1" applyProtection="1"/>
    <xf numFmtId="0" fontId="0" fillId="0" borderId="0" xfId="0" applyAlignment="1" applyProtection="1">
      <alignment horizontal="center"/>
    </xf>
    <xf numFmtId="0" fontId="1" fillId="0" borderId="0" xfId="1" applyFont="1" applyAlignment="1" applyProtection="1">
      <alignment horizontal="center"/>
    </xf>
    <xf numFmtId="0" fontId="0" fillId="0" borderId="0" xfId="0" applyAlignment="1" applyProtection="1">
      <alignment horizontal="center"/>
    </xf>
    <xf numFmtId="0" fontId="2" fillId="0" borderId="0" xfId="1" applyFont="1" applyAlignment="1" applyProtection="1">
      <alignment horizontal="center"/>
    </xf>
    <xf numFmtId="164" fontId="0" fillId="0" borderId="0" xfId="0" applyNumberFormat="1"/>
    <xf numFmtId="0" fontId="2" fillId="0" borderId="4" xfId="0" applyFont="1" applyBorder="1" applyAlignment="1">
      <alignment horizontal="center"/>
    </xf>
    <xf numFmtId="166" fontId="2" fillId="0" borderId="0" xfId="1" applyNumberFormat="1" applyProtection="1"/>
    <xf numFmtId="0" fontId="0" fillId="0" borderId="0" xfId="0" applyProtection="1">
      <protection locked="0"/>
    </xf>
    <xf numFmtId="0" fontId="0" fillId="0" borderId="14" xfId="0" applyBorder="1" applyAlignment="1" applyProtection="1">
      <alignment horizontal="center"/>
    </xf>
    <xf numFmtId="0" fontId="0" fillId="0" borderId="0" xfId="0" applyAlignment="1" applyProtection="1">
      <alignment horizontal="center"/>
    </xf>
    <xf numFmtId="0" fontId="0" fillId="0" borderId="0" xfId="0" applyAlignment="1">
      <alignment horizontal="justify" wrapText="1"/>
    </xf>
    <xf numFmtId="0" fontId="1" fillId="0" borderId="0" xfId="0" applyFont="1" applyBorder="1" applyAlignment="1" applyProtection="1">
      <alignment horizontal="left"/>
    </xf>
    <xf numFmtId="0" fontId="0" fillId="0" borderId="0" xfId="0" applyAlignment="1"/>
    <xf numFmtId="10" fontId="2" fillId="10" borderId="4" xfId="0" applyNumberFormat="1" applyFont="1" applyFill="1" applyBorder="1" applyProtection="1">
      <protection locked="0"/>
    </xf>
    <xf numFmtId="0" fontId="2" fillId="0" borderId="0" xfId="0" applyFont="1" applyFill="1" applyAlignment="1" applyProtection="1">
      <alignment horizontal="center"/>
    </xf>
    <xf numFmtId="4" fontId="2" fillId="0" borderId="0" xfId="0" applyNumberFormat="1" applyFont="1" applyFill="1" applyProtection="1"/>
    <xf numFmtId="0" fontId="2" fillId="0" borderId="0" xfId="0" applyFont="1" applyAlignment="1" applyProtection="1">
      <alignment horizontal="left"/>
    </xf>
    <xf numFmtId="4" fontId="2" fillId="0" borderId="0" xfId="0" applyNumberFormat="1" applyFont="1" applyProtection="1"/>
    <xf numFmtId="0" fontId="2" fillId="10" borderId="4" xfId="0" applyFont="1" applyFill="1" applyBorder="1" applyAlignment="1" applyProtection="1">
      <alignment horizontal="center"/>
      <protection locked="0"/>
    </xf>
    <xf numFmtId="4" fontId="2" fillId="0" borderId="0" xfId="0" applyNumberFormat="1" applyFont="1" applyBorder="1" applyProtection="1"/>
    <xf numFmtId="0" fontId="2" fillId="11" borderId="4" xfId="0" applyFont="1" applyFill="1" applyBorder="1" applyProtection="1">
      <protection locked="0"/>
    </xf>
    <xf numFmtId="164" fontId="2" fillId="11" borderId="4" xfId="0" applyNumberFormat="1" applyFont="1" applyFill="1" applyBorder="1"/>
    <xf numFmtId="166" fontId="2" fillId="11" borderId="4" xfId="1" applyNumberFormat="1" applyFont="1" applyFill="1" applyBorder="1" applyProtection="1"/>
    <xf numFmtId="0" fontId="2" fillId="11" borderId="0" xfId="0" applyFont="1" applyFill="1"/>
    <xf numFmtId="4" fontId="0" fillId="10" borderId="0" xfId="0" applyNumberFormat="1" applyFill="1" applyProtection="1">
      <protection locked="0"/>
    </xf>
    <xf numFmtId="39" fontId="0" fillId="10" borderId="0" xfId="0" applyNumberFormat="1" applyFill="1" applyProtection="1">
      <protection locked="0"/>
    </xf>
    <xf numFmtId="165" fontId="2" fillId="10" borderId="0" xfId="1" applyNumberFormat="1" applyFill="1" applyProtection="1">
      <protection locked="0"/>
    </xf>
    <xf numFmtId="4" fontId="0" fillId="10" borderId="0" xfId="0" applyNumberFormat="1" applyFill="1" applyBorder="1" applyProtection="1">
      <protection locked="0"/>
    </xf>
    <xf numFmtId="4" fontId="0" fillId="9" borderId="1" xfId="0" applyNumberFormat="1" applyFill="1" applyBorder="1" applyProtection="1">
      <protection locked="0"/>
    </xf>
    <xf numFmtId="4" fontId="0" fillId="9" borderId="2" xfId="0" applyNumberFormat="1" applyFill="1" applyBorder="1" applyProtection="1">
      <protection locked="0"/>
    </xf>
    <xf numFmtId="39" fontId="0" fillId="9" borderId="3" xfId="0" applyNumberFormat="1" applyFill="1" applyBorder="1" applyProtection="1">
      <protection locked="0"/>
    </xf>
    <xf numFmtId="4" fontId="0" fillId="9" borderId="8" xfId="0" applyNumberFormat="1" applyFill="1" applyBorder="1" applyProtection="1">
      <protection locked="0"/>
    </xf>
    <xf numFmtId="4" fontId="0" fillId="9" borderId="9" xfId="0" applyNumberFormat="1" applyFill="1" applyBorder="1" applyProtection="1">
      <protection locked="0"/>
    </xf>
    <xf numFmtId="39" fontId="0" fillId="9" borderId="10" xfId="0" applyNumberFormat="1" applyFill="1" applyBorder="1" applyProtection="1">
      <protection locked="0"/>
    </xf>
    <xf numFmtId="4" fontId="0" fillId="9" borderId="0" xfId="0" applyNumberFormat="1" applyFill="1" applyProtection="1">
      <protection locked="0"/>
    </xf>
    <xf numFmtId="4" fontId="0" fillId="9" borderId="0" xfId="0" applyNumberFormat="1" applyFill="1" applyBorder="1" applyProtection="1">
      <protection locked="0"/>
    </xf>
    <xf numFmtId="0" fontId="1" fillId="0" borderId="13" xfId="0" applyFont="1" applyFill="1" applyBorder="1" applyProtection="1"/>
    <xf numFmtId="0" fontId="2" fillId="0" borderId="10" xfId="0" applyFont="1" applyFill="1" applyBorder="1" applyProtection="1"/>
    <xf numFmtId="0" fontId="4" fillId="0" borderId="4" xfId="0" quotePrefix="1" applyFont="1" applyFill="1" applyBorder="1" applyAlignment="1" applyProtection="1">
      <alignment horizontal="left"/>
    </xf>
    <xf numFmtId="0" fontId="2" fillId="0" borderId="20" xfId="0" applyFont="1" applyFill="1" applyBorder="1" applyAlignment="1" applyProtection="1">
      <alignment horizontal="left"/>
    </xf>
    <xf numFmtId="0" fontId="1" fillId="0" borderId="14" xfId="0" applyFont="1" applyFill="1" applyBorder="1" applyAlignment="1" applyProtection="1">
      <alignment horizontal="left"/>
    </xf>
    <xf numFmtId="0" fontId="2" fillId="0" borderId="19" xfId="0" applyFont="1" applyFill="1" applyBorder="1" applyProtection="1"/>
    <xf numFmtId="0" fontId="4" fillId="0" borderId="14" xfId="0" quotePrefix="1" applyFont="1" applyFill="1" applyBorder="1" applyAlignment="1" applyProtection="1">
      <alignment horizontal="left"/>
    </xf>
    <xf numFmtId="0" fontId="1" fillId="0" borderId="19" xfId="0" applyFont="1" applyFill="1" applyBorder="1" applyProtection="1"/>
    <xf numFmtId="0" fontId="1" fillId="0" borderId="20" xfId="0" applyFont="1" applyFill="1" applyBorder="1" applyAlignment="1" applyProtection="1">
      <alignment horizontal="left"/>
    </xf>
    <xf numFmtId="0" fontId="2" fillId="0" borderId="6" xfId="0" applyFont="1" applyFill="1" applyBorder="1" applyProtection="1"/>
    <xf numFmtId="0" fontId="2" fillId="0" borderId="31" xfId="0" applyFont="1" applyFill="1" applyBorder="1" applyProtection="1"/>
    <xf numFmtId="0" fontId="4" fillId="0" borderId="14" xfId="0" applyFont="1" applyFill="1" applyBorder="1" applyProtection="1"/>
    <xf numFmtId="0" fontId="2" fillId="0" borderId="14" xfId="0" applyFont="1" applyFill="1" applyBorder="1" applyProtection="1"/>
    <xf numFmtId="0" fontId="1" fillId="0" borderId="14" xfId="0" applyFont="1" applyFill="1" applyBorder="1" applyProtection="1"/>
    <xf numFmtId="9" fontId="4" fillId="0" borderId="4" xfId="0" applyNumberFormat="1" applyFont="1" applyFill="1" applyBorder="1" applyAlignment="1" applyProtection="1">
      <alignment horizontal="center"/>
    </xf>
    <xf numFmtId="0" fontId="1" fillId="0" borderId="11" xfId="0" applyFont="1" applyFill="1" applyBorder="1" applyProtection="1"/>
    <xf numFmtId="0" fontId="0" fillId="0" borderId="13" xfId="0" applyFill="1" applyBorder="1" applyProtection="1"/>
    <xf numFmtId="0" fontId="0" fillId="0" borderId="11" xfId="0" applyFill="1" applyBorder="1" applyProtection="1"/>
    <xf numFmtId="0" fontId="1" fillId="0" borderId="4" xfId="0" applyFont="1" applyFill="1" applyBorder="1" applyProtection="1"/>
    <xf numFmtId="0" fontId="1" fillId="0" borderId="1" xfId="0" applyFont="1" applyBorder="1" applyAlignment="1" applyProtection="1">
      <alignment horizontal="right"/>
    </xf>
    <xf numFmtId="0" fontId="1" fillId="0" borderId="0" xfId="0" applyFont="1" applyBorder="1" applyAlignment="1">
      <alignment horizontal="center" wrapText="1"/>
    </xf>
    <xf numFmtId="0" fontId="0" fillId="0" borderId="0" xfId="0" applyBorder="1" applyAlignment="1">
      <alignment horizontal="center" wrapText="1"/>
    </xf>
    <xf numFmtId="14" fontId="0" fillId="0" borderId="11" xfId="0" applyNumberFormat="1" applyFill="1" applyBorder="1" applyAlignment="1" applyProtection="1">
      <alignment horizontal="center"/>
    </xf>
    <xf numFmtId="10" fontId="2" fillId="0" borderId="14" xfId="0" applyNumberFormat="1" applyFont="1" applyFill="1" applyBorder="1" applyAlignment="1" applyProtection="1">
      <alignment horizontal="center"/>
    </xf>
    <xf numFmtId="166" fontId="0" fillId="0" borderId="5" xfId="0" applyNumberFormat="1" applyFill="1" applyBorder="1" applyAlignment="1" applyProtection="1">
      <alignment horizontal="center"/>
    </xf>
    <xf numFmtId="10" fontId="2" fillId="0" borderId="5" xfId="0" applyNumberFormat="1" applyFont="1" applyFill="1" applyBorder="1" applyAlignment="1" applyProtection="1">
      <alignment horizontal="center"/>
    </xf>
    <xf numFmtId="0" fontId="0" fillId="5" borderId="0" xfId="0" applyFill="1" applyBorder="1" applyProtection="1"/>
    <xf numFmtId="164" fontId="0" fillId="0" borderId="14" xfId="0" applyNumberFormat="1" applyFill="1" applyBorder="1" applyProtection="1"/>
    <xf numFmtId="166" fontId="0" fillId="0" borderId="14" xfId="0" applyNumberFormat="1" applyFill="1" applyBorder="1" applyProtection="1"/>
    <xf numFmtId="164" fontId="1" fillId="0" borderId="14" xfId="0" applyNumberFormat="1" applyFont="1" applyFill="1" applyBorder="1" applyProtection="1"/>
    <xf numFmtId="164" fontId="0" fillId="7" borderId="14" xfId="0" applyNumberFormat="1" applyFill="1" applyBorder="1" applyProtection="1">
      <protection locked="0"/>
    </xf>
    <xf numFmtId="164" fontId="14" fillId="0" borderId="11" xfId="0" applyNumberFormat="1" applyFont="1" applyFill="1" applyBorder="1" applyProtection="1"/>
    <xf numFmtId="164" fontId="3" fillId="0" borderId="14" xfId="0" applyNumberFormat="1" applyFont="1" applyFill="1" applyBorder="1" applyProtection="1"/>
    <xf numFmtId="164" fontId="0" fillId="5" borderId="14" xfId="0" applyNumberFormat="1" applyFill="1" applyBorder="1" applyProtection="1"/>
    <xf numFmtId="10" fontId="0" fillId="0" borderId="14" xfId="0" applyNumberFormat="1" applyFill="1" applyBorder="1" applyProtection="1"/>
    <xf numFmtId="164" fontId="0" fillId="0" borderId="0" xfId="0" applyNumberFormat="1" applyFill="1" applyBorder="1" applyAlignment="1" applyProtection="1">
      <alignment horizontal="center"/>
    </xf>
    <xf numFmtId="164" fontId="0" fillId="7" borderId="41" xfId="0" applyNumberFormat="1" applyFill="1" applyBorder="1" applyAlignment="1" applyProtection="1">
      <alignment horizontal="center"/>
      <protection locked="0"/>
    </xf>
    <xf numFmtId="164" fontId="2" fillId="7" borderId="5" xfId="0" applyNumberFormat="1" applyFont="1" applyFill="1" applyBorder="1" applyProtection="1">
      <protection locked="0"/>
    </xf>
    <xf numFmtId="164" fontId="1" fillId="0" borderId="40" xfId="0" applyNumberFormat="1" applyFont="1" applyFill="1" applyBorder="1" applyProtection="1"/>
    <xf numFmtId="164" fontId="0" fillId="0" borderId="40" xfId="0" applyNumberFormat="1" applyFill="1" applyBorder="1" applyProtection="1"/>
    <xf numFmtId="164" fontId="0" fillId="7" borderId="5" xfId="0" applyNumberFormat="1" applyFill="1" applyBorder="1" applyProtection="1">
      <protection locked="0"/>
    </xf>
    <xf numFmtId="164" fontId="0" fillId="0" borderId="42" xfId="0" applyNumberFormat="1" applyFill="1" applyBorder="1" applyProtection="1"/>
    <xf numFmtId="164" fontId="0" fillId="0" borderId="43" xfId="0" applyNumberFormat="1" applyFill="1" applyBorder="1" applyProtection="1"/>
    <xf numFmtId="164" fontId="0" fillId="5" borderId="42" xfId="0" applyNumberFormat="1" applyFill="1" applyBorder="1" applyProtection="1"/>
    <xf numFmtId="164" fontId="0" fillId="5" borderId="27" xfId="0" applyNumberFormat="1" applyFill="1" applyBorder="1" applyProtection="1"/>
    <xf numFmtId="164" fontId="0" fillId="5" borderId="43" xfId="0" applyNumberFormat="1" applyFill="1" applyBorder="1" applyProtection="1"/>
    <xf numFmtId="164" fontId="0" fillId="5" borderId="40" xfId="0" applyNumberFormat="1" applyFill="1" applyBorder="1" applyProtection="1"/>
    <xf numFmtId="167" fontId="0" fillId="0" borderId="5" xfId="0" applyNumberFormat="1" applyFill="1" applyBorder="1" applyAlignment="1" applyProtection="1">
      <alignment horizontal="center"/>
    </xf>
    <xf numFmtId="164" fontId="0" fillId="0" borderId="5" xfId="0" applyNumberFormat="1" applyFill="1" applyBorder="1" applyAlignment="1" applyProtection="1">
      <alignment horizontal="center"/>
    </xf>
    <xf numFmtId="164" fontId="0" fillId="0" borderId="5" xfId="0" applyNumberFormat="1" applyFill="1" applyBorder="1" applyAlignment="1" applyProtection="1">
      <alignment horizontal="right"/>
    </xf>
    <xf numFmtId="164" fontId="14" fillId="0" borderId="44" xfId="0" applyNumberFormat="1" applyFont="1" applyFill="1" applyBorder="1" applyProtection="1"/>
    <xf numFmtId="164" fontId="3" fillId="0" borderId="40" xfId="0" applyNumberFormat="1" applyFont="1" applyFill="1" applyBorder="1" applyProtection="1"/>
    <xf numFmtId="164" fontId="3" fillId="0" borderId="5" xfId="0" applyNumberFormat="1" applyFont="1" applyFill="1" applyBorder="1" applyProtection="1"/>
    <xf numFmtId="10" fontId="0" fillId="0" borderId="5" xfId="0" applyNumberFormat="1" applyFill="1" applyBorder="1" applyProtection="1"/>
    <xf numFmtId="164" fontId="3" fillId="0" borderId="27" xfId="0" applyNumberFormat="1" applyFont="1" applyFill="1" applyBorder="1" applyProtection="1"/>
    <xf numFmtId="164" fontId="9" fillId="5" borderId="42" xfId="0" applyNumberFormat="1" applyFont="1" applyFill="1" applyBorder="1" applyProtection="1"/>
    <xf numFmtId="164" fontId="9" fillId="5" borderId="27" xfId="0" applyNumberFormat="1" applyFont="1" applyFill="1" applyBorder="1" applyProtection="1"/>
    <xf numFmtId="164" fontId="9" fillId="5" borderId="43" xfId="0" applyNumberFormat="1" applyFont="1" applyFill="1" applyBorder="1" applyProtection="1"/>
    <xf numFmtId="164" fontId="0" fillId="0" borderId="42" xfId="0" applyNumberFormat="1" applyFill="1" applyBorder="1" applyAlignment="1" applyProtection="1">
      <alignment horizontal="center"/>
    </xf>
    <xf numFmtId="164" fontId="0" fillId="0" borderId="43" xfId="0" applyNumberFormat="1" applyFill="1" applyBorder="1" applyAlignment="1" applyProtection="1">
      <alignment horizontal="center"/>
    </xf>
    <xf numFmtId="164" fontId="0" fillId="9" borderId="5" xfId="0" applyNumberFormat="1" applyFill="1" applyBorder="1" applyAlignment="1" applyProtection="1">
      <alignment horizontal="center"/>
      <protection locked="0"/>
    </xf>
    <xf numFmtId="164" fontId="0" fillId="12" borderId="20" xfId="0" applyNumberFormat="1" applyFill="1" applyBorder="1" applyProtection="1"/>
    <xf numFmtId="164" fontId="0" fillId="0" borderId="22" xfId="0" applyNumberFormat="1" applyFill="1" applyBorder="1" applyAlignment="1" applyProtection="1"/>
    <xf numFmtId="164" fontId="2" fillId="0" borderId="27" xfId="0" applyNumberFormat="1" applyFont="1" applyFill="1" applyBorder="1" applyProtection="1"/>
    <xf numFmtId="0" fontId="0" fillId="0" borderId="5" xfId="0" applyFill="1" applyBorder="1" applyProtection="1"/>
    <xf numFmtId="164" fontId="2" fillId="0" borderId="14" xfId="0" applyNumberFormat="1" applyFont="1" applyFill="1" applyBorder="1" applyProtection="1"/>
    <xf numFmtId="164" fontId="2" fillId="0" borderId="5" xfId="0" applyNumberFormat="1" applyFont="1" applyFill="1" applyBorder="1" applyProtection="1"/>
    <xf numFmtId="0" fontId="2" fillId="0" borderId="0" xfId="0" applyFont="1" applyFill="1" applyBorder="1" applyAlignment="1" applyProtection="1">
      <alignment horizontal="center"/>
      <protection locked="0"/>
    </xf>
    <xf numFmtId="166" fontId="2" fillId="0" borderId="5" xfId="0" applyNumberFormat="1" applyFont="1" applyFill="1" applyBorder="1" applyProtection="1"/>
    <xf numFmtId="164" fontId="4" fillId="5" borderId="0" xfId="0" applyNumberFormat="1" applyFont="1" applyFill="1" applyBorder="1" applyProtection="1"/>
    <xf numFmtId="0" fontId="4" fillId="7" borderId="45" xfId="0" applyFont="1" applyFill="1" applyBorder="1" applyAlignment="1" applyProtection="1">
      <alignment horizontal="center"/>
      <protection locked="0"/>
    </xf>
    <xf numFmtId="0" fontId="2" fillId="7" borderId="18" xfId="0" applyFont="1" applyFill="1" applyBorder="1" applyAlignment="1" applyProtection="1">
      <alignment horizontal="center"/>
      <protection locked="0"/>
    </xf>
    <xf numFmtId="4" fontId="2" fillId="0" borderId="0" xfId="0" applyNumberFormat="1" applyFont="1" applyFill="1" applyAlignment="1" applyProtection="1">
      <alignment horizontal="center"/>
    </xf>
    <xf numFmtId="14" fontId="2" fillId="6" borderId="4" xfId="0" applyNumberFormat="1" applyFont="1" applyFill="1" applyBorder="1" applyAlignment="1" applyProtection="1">
      <alignment horizontal="center"/>
      <protection locked="0"/>
    </xf>
    <xf numFmtId="0" fontId="1" fillId="0" borderId="19"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13" fillId="6" borderId="35" xfId="0" applyFont="1" applyFill="1" applyBorder="1" applyAlignment="1" applyProtection="1">
      <alignment horizontal="center" vertical="center"/>
      <protection locked="0"/>
    </xf>
    <xf numFmtId="0" fontId="0" fillId="0" borderId="36" xfId="0" applyBorder="1" applyAlignment="1" applyProtection="1">
      <protection locked="0"/>
    </xf>
    <xf numFmtId="0" fontId="1" fillId="0" borderId="4" xfId="0" applyFont="1" applyBorder="1" applyAlignment="1" applyProtection="1">
      <alignment vertical="center"/>
    </xf>
    <xf numFmtId="0" fontId="0" fillId="0" borderId="4" xfId="0" applyBorder="1" applyAlignment="1" applyProtection="1">
      <alignment vertical="center"/>
    </xf>
    <xf numFmtId="0" fontId="10" fillId="3" borderId="35" xfId="0" applyFont="1" applyFill="1" applyBorder="1" applyAlignment="1" applyProtection="1">
      <alignment horizontal="center" vertical="center" wrapText="1"/>
    </xf>
    <xf numFmtId="0" fontId="0" fillId="0" borderId="36" xfId="0" applyBorder="1" applyAlignment="1" applyProtection="1">
      <alignment wrapText="1"/>
    </xf>
    <xf numFmtId="0" fontId="0" fillId="0" borderId="38" xfId="0" applyBorder="1" applyAlignment="1" applyProtection="1">
      <alignment wrapText="1"/>
    </xf>
    <xf numFmtId="0" fontId="0" fillId="0" borderId="30" xfId="0" applyBorder="1" applyAlignment="1" applyProtection="1">
      <alignment wrapText="1"/>
    </xf>
    <xf numFmtId="0" fontId="13" fillId="0" borderId="39" xfId="0" applyFont="1" applyBorder="1" applyAlignment="1" applyProtection="1">
      <alignment horizontal="center" vertical="center" wrapText="1"/>
    </xf>
    <xf numFmtId="0" fontId="0" fillId="0" borderId="39" xfId="0" applyBorder="1" applyAlignment="1" applyProtection="1">
      <alignment wrapText="1"/>
    </xf>
    <xf numFmtId="0" fontId="1" fillId="0" borderId="19" xfId="0" applyFont="1" applyBorder="1" applyAlignment="1" applyProtection="1">
      <alignment horizontal="left" wrapText="1"/>
    </xf>
    <xf numFmtId="0" fontId="0" fillId="0" borderId="14" xfId="0" applyBorder="1" applyAlignment="1" applyProtection="1">
      <alignment horizontal="left" wrapText="1"/>
    </xf>
    <xf numFmtId="14" fontId="0" fillId="6" borderId="22" xfId="0" applyNumberFormat="1" applyFill="1" applyBorder="1" applyAlignment="1" applyProtection="1">
      <alignment horizontal="center"/>
      <protection locked="0"/>
    </xf>
    <xf numFmtId="0" fontId="0" fillId="6" borderId="5" xfId="0" applyFill="1" applyBorder="1" applyAlignment="1" applyProtection="1">
      <protection locked="0"/>
    </xf>
    <xf numFmtId="165" fontId="0" fillId="4" borderId="29" xfId="0" applyNumberFormat="1" applyFill="1" applyBorder="1" applyAlignment="1" applyProtection="1">
      <alignment horizontal="center"/>
    </xf>
    <xf numFmtId="0" fontId="0" fillId="0" borderId="14" xfId="0" applyBorder="1" applyAlignment="1"/>
    <xf numFmtId="0" fontId="1" fillId="0" borderId="19" xfId="0" applyFont="1" applyFill="1" applyBorder="1" applyAlignment="1" applyProtection="1"/>
    <xf numFmtId="0" fontId="0" fillId="0" borderId="20" xfId="0" applyFill="1" applyBorder="1" applyAlignment="1" applyProtection="1"/>
    <xf numFmtId="0" fontId="0" fillId="0" borderId="14" xfId="0" applyFill="1" applyBorder="1" applyAlignment="1" applyProtection="1"/>
    <xf numFmtId="0" fontId="1" fillId="0" borderId="4" xfId="0" applyFont="1" applyBorder="1" applyAlignment="1" applyProtection="1">
      <alignment horizontal="left" wrapText="1"/>
    </xf>
    <xf numFmtId="0" fontId="0" fillId="0" borderId="4" xfId="0" applyBorder="1" applyAlignment="1" applyProtection="1">
      <alignment horizontal="left" wrapText="1"/>
    </xf>
    <xf numFmtId="0" fontId="1" fillId="0" borderId="19" xfId="0" applyFont="1" applyBorder="1" applyAlignment="1" applyProtection="1">
      <alignment horizontal="center"/>
    </xf>
    <xf numFmtId="0" fontId="1" fillId="0" borderId="14" xfId="0" applyFont="1" applyBorder="1" applyAlignment="1" applyProtection="1">
      <alignment horizontal="center"/>
    </xf>
    <xf numFmtId="0" fontId="1" fillId="0" borderId="4" xfId="0" applyFont="1" applyFill="1" applyBorder="1" applyAlignment="1" applyProtection="1">
      <alignment horizontal="center" vertical="center"/>
    </xf>
    <xf numFmtId="0" fontId="1" fillId="0" borderId="4" xfId="0" applyFont="1" applyFill="1" applyBorder="1" applyAlignment="1" applyProtection="1">
      <alignment horizontal="left"/>
    </xf>
    <xf numFmtId="0" fontId="0" fillId="0" borderId="4" xfId="0" applyFill="1" applyBorder="1" applyAlignment="1" applyProtection="1"/>
    <xf numFmtId="0" fontId="1" fillId="0" borderId="4" xfId="0" applyFont="1" applyFill="1" applyBorder="1" applyAlignment="1" applyProtection="1">
      <alignment horizontal="center"/>
    </xf>
    <xf numFmtId="0" fontId="0" fillId="0" borderId="4" xfId="0" applyFill="1" applyBorder="1" applyAlignment="1" applyProtection="1">
      <alignment horizontal="center"/>
    </xf>
    <xf numFmtId="0" fontId="1" fillId="0" borderId="19" xfId="0" applyFont="1" applyFill="1" applyBorder="1" applyAlignment="1" applyProtection="1">
      <alignment horizontal="left"/>
    </xf>
    <xf numFmtId="0" fontId="1" fillId="0" borderId="14" xfId="0" applyFont="1" applyFill="1" applyBorder="1" applyAlignment="1" applyProtection="1">
      <alignment horizontal="left"/>
    </xf>
    <xf numFmtId="0" fontId="1" fillId="0" borderId="19" xfId="0" applyFont="1" applyFill="1" applyBorder="1" applyAlignment="1" applyProtection="1">
      <alignment horizontal="center"/>
    </xf>
    <xf numFmtId="0" fontId="1" fillId="0" borderId="14" xfId="0" applyFont="1" applyFill="1" applyBorder="1" applyAlignment="1" applyProtection="1">
      <alignment horizontal="center"/>
    </xf>
    <xf numFmtId="0" fontId="0" fillId="0" borderId="14" xfId="0" applyFill="1" applyBorder="1" applyAlignment="1" applyProtection="1">
      <alignment horizontal="center"/>
    </xf>
    <xf numFmtId="0" fontId="1" fillId="0" borderId="8" xfId="0" applyFont="1" applyFill="1" applyBorder="1" applyAlignment="1" applyProtection="1">
      <alignment horizontal="center"/>
    </xf>
    <xf numFmtId="0" fontId="0" fillId="0" borderId="13" xfId="0" applyFill="1" applyBorder="1" applyAlignment="1" applyProtection="1">
      <alignment horizontal="center"/>
    </xf>
    <xf numFmtId="0" fontId="2" fillId="0" borderId="4" xfId="0" applyFont="1" applyFill="1" applyBorder="1" applyAlignment="1" applyProtection="1">
      <alignment horizontal="left"/>
    </xf>
    <xf numFmtId="0" fontId="2" fillId="0" borderId="0" xfId="0" applyFont="1" applyFill="1" applyAlignment="1" applyProtection="1">
      <alignment horizontal="center"/>
    </xf>
    <xf numFmtId="0" fontId="2" fillId="0" borderId="0" xfId="0" applyFont="1" applyAlignment="1" applyProtection="1">
      <alignment horizontal="center"/>
    </xf>
    <xf numFmtId="0" fontId="1" fillId="0" borderId="4" xfId="0" applyFont="1" applyFill="1" applyBorder="1" applyAlignment="1" applyProtection="1"/>
    <xf numFmtId="0" fontId="2" fillId="0" borderId="13" xfId="0" applyFont="1" applyBorder="1" applyAlignment="1" applyProtection="1"/>
    <xf numFmtId="0" fontId="4" fillId="0" borderId="13" xfId="0" applyFont="1" applyBorder="1" applyAlignment="1" applyProtection="1"/>
    <xf numFmtId="0" fontId="0" fillId="0" borderId="13" xfId="0" applyBorder="1" applyAlignment="1" applyProtection="1"/>
    <xf numFmtId="0" fontId="4" fillId="0" borderId="19" xfId="0" applyFont="1" applyBorder="1" applyAlignment="1" applyProtection="1"/>
    <xf numFmtId="0" fontId="0" fillId="0" borderId="20" xfId="0" applyBorder="1" applyAlignment="1" applyProtection="1"/>
    <xf numFmtId="0" fontId="0" fillId="0" borderId="14" xfId="0" applyBorder="1" applyAlignment="1" applyProtection="1"/>
    <xf numFmtId="0" fontId="0" fillId="0" borderId="21"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 fillId="0" borderId="0" xfId="1" applyFont="1" applyAlignment="1" applyProtection="1">
      <alignment horizontal="center"/>
    </xf>
    <xf numFmtId="0" fontId="0" fillId="0" borderId="0" xfId="0" applyAlignment="1" applyProtection="1">
      <alignment horizontal="center"/>
    </xf>
    <xf numFmtId="4" fontId="2" fillId="0" borderId="23" xfId="0" applyNumberFormat="1" applyFont="1" applyBorder="1" applyAlignment="1" applyProtection="1">
      <alignment horizontal="center"/>
    </xf>
    <xf numFmtId="4" fontId="0" fillId="0" borderId="24" xfId="0" applyNumberFormat="1" applyBorder="1" applyAlignment="1" applyProtection="1">
      <alignment horizontal="center"/>
    </xf>
    <xf numFmtId="4" fontId="0" fillId="0" borderId="25" xfId="0" applyNumberFormat="1" applyBorder="1" applyAlignment="1" applyProtection="1">
      <alignment horizontal="center"/>
    </xf>
    <xf numFmtId="4" fontId="0" fillId="0" borderId="23" xfId="0" applyNumberFormat="1" applyBorder="1" applyAlignment="1" applyProtection="1">
      <alignment horizontal="center"/>
    </xf>
    <xf numFmtId="0" fontId="2" fillId="0" borderId="0" xfId="0" applyFont="1" applyAlignment="1">
      <alignment horizontal="justify" wrapText="1"/>
    </xf>
    <xf numFmtId="0" fontId="0" fillId="0" borderId="0" xfId="0" applyAlignment="1">
      <alignment horizontal="justify" wrapText="1"/>
    </xf>
    <xf numFmtId="0" fontId="1" fillId="0" borderId="0" xfId="0" applyFont="1" applyAlignment="1">
      <alignment horizontal="center" wrapText="1"/>
    </xf>
    <xf numFmtId="0" fontId="0" fillId="0" borderId="0" xfId="0" applyAlignment="1">
      <alignment horizontal="center" wrapText="1"/>
    </xf>
    <xf numFmtId="0" fontId="1" fillId="2" borderId="19" xfId="0" applyFont="1" applyFill="1" applyBorder="1" applyAlignment="1">
      <alignment horizontal="left" wrapText="1"/>
    </xf>
    <xf numFmtId="0" fontId="0" fillId="0" borderId="20" xfId="0" applyBorder="1" applyAlignment="1">
      <alignment horizontal="left" wrapText="1"/>
    </xf>
    <xf numFmtId="0" fontId="0" fillId="0" borderId="14" xfId="0" applyBorder="1" applyAlignment="1">
      <alignment horizontal="left" wrapText="1"/>
    </xf>
    <xf numFmtId="0" fontId="2" fillId="0" borderId="0" xfId="0" applyFont="1" applyFill="1" applyAlignment="1">
      <alignment horizontal="justify" vertical="top" wrapText="1"/>
    </xf>
    <xf numFmtId="0" fontId="0" fillId="0" borderId="0" xfId="0" applyFill="1" applyAlignment="1">
      <alignment horizontal="justify" vertical="top" wrapText="1"/>
    </xf>
    <xf numFmtId="0" fontId="0" fillId="0" borderId="0" xfId="0" applyAlignment="1">
      <alignment wrapText="1"/>
    </xf>
    <xf numFmtId="0" fontId="2" fillId="0" borderId="0" xfId="0" applyFont="1" applyFill="1" applyAlignment="1">
      <alignment horizontal="justify" wrapText="1"/>
    </xf>
    <xf numFmtId="0" fontId="2" fillId="0" borderId="0" xfId="0" applyFont="1" applyAlignment="1">
      <alignment horizontal="justify" vertical="top"/>
    </xf>
    <xf numFmtId="0" fontId="0" fillId="0" borderId="0" xfId="0" applyAlignment="1">
      <alignment horizontal="justify" vertical="top"/>
    </xf>
    <xf numFmtId="0" fontId="2" fillId="0" borderId="0" xfId="0" applyFont="1" applyAlignment="1">
      <alignment horizontal="justify" vertical="top" wrapText="1"/>
    </xf>
    <xf numFmtId="0" fontId="0" fillId="0" borderId="0" xfId="0" applyAlignment="1">
      <alignment horizontal="justify" vertical="top" wrapText="1"/>
    </xf>
    <xf numFmtId="0" fontId="1" fillId="0" borderId="23" xfId="0" applyFont="1"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1" fillId="0" borderId="0" xfId="0" applyFont="1" applyBorder="1" applyAlignment="1">
      <alignment horizontal="justify" vertical="top" wrapText="1"/>
    </xf>
    <xf numFmtId="0" fontId="1" fillId="0" borderId="0" xfId="0" applyFont="1" applyAlignment="1">
      <alignment horizontal="justify" vertical="top" wrapText="1"/>
    </xf>
    <xf numFmtId="0" fontId="1" fillId="0" borderId="13" xfId="0" applyFont="1" applyBorder="1" applyAlignment="1">
      <alignment horizontal="center"/>
    </xf>
    <xf numFmtId="0" fontId="0" fillId="13" borderId="0" xfId="0" applyFill="1"/>
    <xf numFmtId="0" fontId="18" fillId="13" borderId="0" xfId="0" applyFont="1" applyFill="1"/>
    <xf numFmtId="0" fontId="19" fillId="13" borderId="0" xfId="0" applyFont="1" applyFill="1"/>
    <xf numFmtId="0" fontId="19" fillId="7" borderId="0" xfId="0" applyFont="1" applyFill="1"/>
    <xf numFmtId="0" fontId="20" fillId="7" borderId="0" xfId="0" applyFont="1" applyFill="1" applyAlignment="1">
      <alignment horizontal="left" vertical="center" wrapText="1"/>
    </xf>
    <xf numFmtId="0" fontId="21" fillId="7" borderId="0" xfId="0" applyFont="1" applyFill="1"/>
    <xf numFmtId="0" fontId="22" fillId="13" borderId="0" xfId="0" applyFont="1" applyFill="1"/>
    <xf numFmtId="0" fontId="23" fillId="7" borderId="0" xfId="0" applyFont="1" applyFill="1"/>
    <xf numFmtId="0" fontId="24" fillId="7" borderId="0" xfId="0" applyFont="1" applyFill="1"/>
    <xf numFmtId="0" fontId="22" fillId="7" borderId="0" xfId="0" applyFont="1" applyFill="1"/>
    <xf numFmtId="0" fontId="25" fillId="7" borderId="0" xfId="0" applyFont="1" applyFill="1"/>
    <xf numFmtId="0" fontId="26" fillId="7" borderId="0" xfId="0" applyFont="1" applyFill="1"/>
    <xf numFmtId="0" fontId="27" fillId="7" borderId="0" xfId="2" applyFont="1" applyFill="1" applyProtection="1"/>
  </cellXfs>
  <cellStyles count="3">
    <cellStyle name="Hipervínculo" xfId="2" builtinId="8"/>
    <cellStyle name="Normal" xfId="0" builtinId="0"/>
    <cellStyle name="Normal 2" xfId="1" xr:uid="{00000000-0005-0000-0000-000001000000}"/>
  </cellStyles>
  <dxfs count="3">
    <dxf>
      <font>
        <condense val="0"/>
        <extend val="0"/>
        <color indexed="10"/>
      </font>
    </dxf>
    <dxf>
      <font>
        <condense val="0"/>
        <extend val="0"/>
        <color auto="1"/>
      </font>
      <fill>
        <patternFill>
          <bgColor indexed="4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ignacioonline.com.a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61"/>
  <sheetViews>
    <sheetView topLeftCell="D157" workbookViewId="0">
      <selection activeCell="L7" sqref="L7"/>
    </sheetView>
  </sheetViews>
  <sheetFormatPr baseColWidth="10" defaultRowHeight="12.75" x14ac:dyDescent="0.2"/>
  <cols>
    <col min="1" max="1" width="8.33203125" customWidth="1"/>
    <col min="2" max="2" width="3.6640625" customWidth="1"/>
    <col min="3" max="3" width="13" customWidth="1"/>
    <col min="4" max="4" width="7.5" customWidth="1"/>
    <col min="5" max="5" width="63.6640625" customWidth="1"/>
    <col min="6" max="6" width="16.1640625" customWidth="1"/>
    <col min="7" max="7" width="8.33203125" customWidth="1"/>
    <col min="8" max="17" width="13.83203125" customWidth="1"/>
    <col min="18" max="18" width="15.33203125" customWidth="1"/>
    <col min="19" max="21" width="13.83203125" customWidth="1"/>
    <col min="22" max="22" width="20.33203125" customWidth="1"/>
    <col min="23" max="23" width="20.1640625" customWidth="1"/>
    <col min="24" max="24" width="19.6640625" customWidth="1"/>
    <col min="25" max="25" width="12.6640625" bestFit="1" customWidth="1"/>
  </cols>
  <sheetData>
    <row r="1" spans="1:33" ht="13.5" thickBot="1" x14ac:dyDescent="0.25">
      <c r="A1" s="234"/>
      <c r="B1" s="14"/>
      <c r="C1" s="354" t="s">
        <v>16</v>
      </c>
      <c r="D1" s="355"/>
      <c r="E1" s="131"/>
      <c r="F1" s="198" t="s">
        <v>52</v>
      </c>
      <c r="G1" s="125"/>
      <c r="H1" s="20">
        <f t="shared" ref="H1:U1" si="0">+IF(H6&lt;&gt;"",MONTH(H6),0)</f>
        <v>0</v>
      </c>
      <c r="I1" s="20">
        <f t="shared" si="0"/>
        <v>0</v>
      </c>
      <c r="J1" s="20">
        <f t="shared" si="0"/>
        <v>0</v>
      </c>
      <c r="K1" s="20">
        <f t="shared" si="0"/>
        <v>0</v>
      </c>
      <c r="L1" s="20">
        <f t="shared" si="0"/>
        <v>0</v>
      </c>
      <c r="M1" s="20">
        <f t="shared" si="0"/>
        <v>0</v>
      </c>
      <c r="N1" s="20">
        <f t="shared" si="0"/>
        <v>0</v>
      </c>
      <c r="O1" s="20">
        <f t="shared" si="0"/>
        <v>0</v>
      </c>
      <c r="P1" s="20">
        <f t="shared" si="0"/>
        <v>0</v>
      </c>
      <c r="Q1" s="20">
        <f t="shared" si="0"/>
        <v>0</v>
      </c>
      <c r="R1" s="20">
        <f t="shared" si="0"/>
        <v>0</v>
      </c>
      <c r="S1" s="20">
        <f t="shared" si="0"/>
        <v>0</v>
      </c>
      <c r="T1" s="20">
        <f t="shared" si="0"/>
        <v>0</v>
      </c>
      <c r="U1" s="20">
        <f t="shared" si="0"/>
        <v>0</v>
      </c>
      <c r="V1" s="221">
        <v>12</v>
      </c>
      <c r="W1" s="223"/>
      <c r="X1" s="14"/>
      <c r="Y1" s="14"/>
      <c r="Z1" s="14"/>
      <c r="AA1" s="14"/>
    </row>
    <row r="2" spans="1:33" x14ac:dyDescent="0.2">
      <c r="A2" s="133"/>
      <c r="B2" s="14"/>
      <c r="C2" s="354" t="s">
        <v>266</v>
      </c>
      <c r="D2" s="355"/>
      <c r="E2" s="131"/>
      <c r="F2" s="158" t="s">
        <v>256</v>
      </c>
      <c r="G2" s="54"/>
      <c r="H2" s="13">
        <v>1</v>
      </c>
      <c r="I2" s="13">
        <v>2</v>
      </c>
      <c r="J2" s="13">
        <v>3</v>
      </c>
      <c r="K2" s="13">
        <v>4</v>
      </c>
      <c r="L2" s="13">
        <v>5</v>
      </c>
      <c r="M2" s="13">
        <v>6</v>
      </c>
      <c r="N2" s="13">
        <v>7</v>
      </c>
      <c r="O2" s="13">
        <v>8</v>
      </c>
      <c r="P2" s="13">
        <v>9</v>
      </c>
      <c r="Q2" s="13">
        <v>10</v>
      </c>
      <c r="R2" s="13">
        <v>11</v>
      </c>
      <c r="S2" s="13">
        <v>12</v>
      </c>
      <c r="T2" s="13">
        <v>13</v>
      </c>
      <c r="U2" s="13">
        <v>14</v>
      </c>
      <c r="V2" s="356" t="s">
        <v>201</v>
      </c>
      <c r="W2" s="357"/>
      <c r="X2" s="14"/>
      <c r="Y2" s="14"/>
      <c r="Z2" s="14"/>
      <c r="AA2" s="14"/>
    </row>
    <row r="3" spans="1:33" ht="13.5" thickBot="1" x14ac:dyDescent="0.25">
      <c r="A3" s="133"/>
      <c r="B3" s="106"/>
      <c r="C3" s="354" t="s">
        <v>17</v>
      </c>
      <c r="D3" s="355"/>
      <c r="E3" s="166"/>
      <c r="F3" s="197"/>
      <c r="G3" s="14"/>
      <c r="H3" s="14"/>
      <c r="I3" s="15"/>
      <c r="J3" s="14"/>
      <c r="K3" s="14"/>
      <c r="L3" s="14"/>
      <c r="M3" s="15"/>
      <c r="N3" s="15"/>
      <c r="O3" s="15"/>
      <c r="P3" s="16"/>
      <c r="Q3" s="15"/>
      <c r="R3" s="15"/>
      <c r="S3" s="15"/>
      <c r="T3" s="15"/>
      <c r="U3" s="15"/>
      <c r="V3" s="358"/>
      <c r="W3" s="359"/>
      <c r="X3" s="14"/>
      <c r="Y3" s="14"/>
      <c r="Z3" s="14"/>
      <c r="AA3" s="14"/>
      <c r="AB3" s="14"/>
      <c r="AC3" s="14"/>
      <c r="AD3" s="14"/>
      <c r="AE3" s="14"/>
      <c r="AF3" s="14"/>
      <c r="AG3" s="14"/>
    </row>
    <row r="4" spans="1:33" ht="15" customHeight="1" thickBot="1" x14ac:dyDescent="0.25">
      <c r="A4" s="133"/>
      <c r="B4" s="106"/>
      <c r="C4" s="78"/>
      <c r="D4" s="21"/>
      <c r="E4" s="224"/>
      <c r="F4" s="196"/>
      <c r="G4" s="14"/>
      <c r="H4" s="18" t="str">
        <f>+VLOOKUP(H5,Tablas!$X$50:$Y$64,2,FALSE)</f>
        <v>General</v>
      </c>
      <c r="I4" s="18" t="str">
        <f>+VLOOKUP(I5,Tablas!$X$50:$Y$64,2,FALSE)</f>
        <v>General</v>
      </c>
      <c r="J4" s="18" t="str">
        <f>+VLOOKUP(J5,Tablas!$X$50:$Y$64,2,FALSE)</f>
        <v>General</v>
      </c>
      <c r="K4" s="18" t="str">
        <f>+VLOOKUP(K5,Tablas!$X$50:$Y$64,2,FALSE)</f>
        <v>General</v>
      </c>
      <c r="L4" s="18" t="str">
        <f>+VLOOKUP(L5,Tablas!$X$50:$Y$64,2,FALSE)</f>
        <v>General</v>
      </c>
      <c r="M4" s="18" t="str">
        <f>+VLOOKUP(M5,Tablas!$X$50:$Y$64,2,FALSE)</f>
        <v>General</v>
      </c>
      <c r="N4" s="18" t="str">
        <f>+VLOOKUP(N5,Tablas!$X$50:$Y$64,2,FALSE)</f>
        <v>General</v>
      </c>
      <c r="O4" s="18" t="str">
        <f>+VLOOKUP(O5,Tablas!$X$50:$Y$64,2,FALSE)</f>
        <v>General</v>
      </c>
      <c r="P4" s="18" t="str">
        <f>+VLOOKUP(P5,Tablas!$X$50:$Y$64,2,FALSE)</f>
        <v>General</v>
      </c>
      <c r="Q4" s="18" t="str">
        <f>+VLOOKUP(Q5,Tablas!$X$50:$Y$64,2,FALSE)</f>
        <v>General</v>
      </c>
      <c r="R4" s="18" t="str">
        <f>+VLOOKUP(R5,Tablas!$X$50:$Y$64,2,FALSE)</f>
        <v>General</v>
      </c>
      <c r="S4" s="18" t="str">
        <f>+VLOOKUP(S5,Tablas!$X$50:$Y$64,2,FALSE)</f>
        <v>General</v>
      </c>
      <c r="T4" s="18" t="str">
        <f>+VLOOKUP(T5,Tablas!$X$50:$Y$64,2,FALSE)</f>
        <v>General</v>
      </c>
      <c r="U4" s="18" t="str">
        <f>+VLOOKUP(U5,Tablas!$X$50:$Y$64,2,FALSE)</f>
        <v>General</v>
      </c>
      <c r="V4" s="360" t="str">
        <f>+VLOOKUP(V5,Tablas!$X$50:$Y$64,2,FALSE)</f>
        <v>General</v>
      </c>
      <c r="W4" s="361"/>
      <c r="X4" s="14"/>
      <c r="Y4" s="14"/>
      <c r="Z4" s="14"/>
      <c r="AA4" s="14"/>
      <c r="AB4" s="14"/>
      <c r="AC4" s="14"/>
      <c r="AD4" s="14"/>
      <c r="AE4" s="14"/>
      <c r="AF4" s="14"/>
      <c r="AG4" s="14"/>
    </row>
    <row r="5" spans="1:33" ht="13.5" thickBot="1" x14ac:dyDescent="0.25">
      <c r="A5" s="133"/>
      <c r="B5" s="106"/>
      <c r="C5" s="15"/>
      <c r="D5" s="14"/>
      <c r="E5" s="14"/>
      <c r="F5" s="350" t="s">
        <v>205</v>
      </c>
      <c r="G5" s="351"/>
      <c r="H5" s="199">
        <v>0</v>
      </c>
      <c r="I5" s="199">
        <v>0</v>
      </c>
      <c r="J5" s="199">
        <v>0</v>
      </c>
      <c r="K5" s="199">
        <v>0</v>
      </c>
      <c r="L5" s="199">
        <v>0</v>
      </c>
      <c r="M5" s="199">
        <v>0</v>
      </c>
      <c r="N5" s="199">
        <v>0</v>
      </c>
      <c r="O5" s="199">
        <v>0</v>
      </c>
      <c r="P5" s="199">
        <v>0</v>
      </c>
      <c r="Q5" s="199">
        <v>0</v>
      </c>
      <c r="R5" s="199">
        <v>0</v>
      </c>
      <c r="S5" s="199">
        <v>0</v>
      </c>
      <c r="T5" s="199">
        <v>0</v>
      </c>
      <c r="U5" s="199">
        <v>0</v>
      </c>
      <c r="V5" s="352">
        <v>0</v>
      </c>
      <c r="W5" s="353"/>
      <c r="X5" s="14"/>
      <c r="Y5" s="14"/>
      <c r="Z5" s="14"/>
      <c r="AA5" s="14"/>
      <c r="AB5" s="14"/>
      <c r="AC5" s="14"/>
      <c r="AD5" s="14"/>
      <c r="AE5" s="14"/>
      <c r="AF5" s="14"/>
      <c r="AG5" s="14"/>
    </row>
    <row r="6" spans="1:33" x14ac:dyDescent="0.2">
      <c r="A6" s="133"/>
      <c r="B6" s="19"/>
      <c r="C6" s="19"/>
      <c r="D6" s="19"/>
      <c r="E6" s="362" t="s">
        <v>37</v>
      </c>
      <c r="F6" s="363"/>
      <c r="G6" s="225"/>
      <c r="H6" s="93"/>
      <c r="I6" s="93"/>
      <c r="J6" s="93"/>
      <c r="K6" s="93"/>
      <c r="L6" s="349"/>
      <c r="M6" s="93"/>
      <c r="N6" s="93"/>
      <c r="O6" s="93"/>
      <c r="P6" s="93"/>
      <c r="Q6" s="93"/>
      <c r="R6" s="93"/>
      <c r="S6" s="93"/>
      <c r="T6" s="93"/>
      <c r="U6" s="93"/>
      <c r="V6" s="364"/>
      <c r="W6" s="365"/>
      <c r="X6" s="21"/>
      <c r="Y6" s="21"/>
      <c r="Z6" s="21"/>
      <c r="AA6" s="14"/>
      <c r="AB6" s="14"/>
      <c r="AC6" s="14"/>
      <c r="AD6" s="14"/>
      <c r="AE6" s="14"/>
      <c r="AF6" s="14"/>
      <c r="AG6" s="14"/>
    </row>
    <row r="7" spans="1:33" x14ac:dyDescent="0.2">
      <c r="A7" s="133"/>
      <c r="B7" s="19"/>
      <c r="C7" s="19"/>
      <c r="D7" s="19"/>
      <c r="E7" s="362" t="s">
        <v>270</v>
      </c>
      <c r="F7" s="363"/>
      <c r="G7" s="226"/>
      <c r="H7" s="227">
        <f t="shared" ref="H7:U7" si="1">+H24+H33+H53+H62-H46-H47-H17-H18</f>
        <v>0</v>
      </c>
      <c r="I7" s="227">
        <f t="shared" si="1"/>
        <v>0</v>
      </c>
      <c r="J7" s="227">
        <f t="shared" si="1"/>
        <v>0</v>
      </c>
      <c r="K7" s="227">
        <f t="shared" si="1"/>
        <v>0</v>
      </c>
      <c r="L7" s="227">
        <f t="shared" si="1"/>
        <v>0</v>
      </c>
      <c r="M7" s="227">
        <f t="shared" si="1"/>
        <v>0</v>
      </c>
      <c r="N7" s="227">
        <f t="shared" si="1"/>
        <v>0</v>
      </c>
      <c r="O7" s="227">
        <f t="shared" si="1"/>
        <v>0</v>
      </c>
      <c r="P7" s="227">
        <f t="shared" si="1"/>
        <v>0</v>
      </c>
      <c r="Q7" s="227">
        <f t="shared" si="1"/>
        <v>0</v>
      </c>
      <c r="R7" s="227">
        <f t="shared" si="1"/>
        <v>0</v>
      </c>
      <c r="S7" s="227">
        <f t="shared" si="1"/>
        <v>0</v>
      </c>
      <c r="T7" s="227">
        <f t="shared" si="1"/>
        <v>0</v>
      </c>
      <c r="U7" s="300">
        <f t="shared" si="1"/>
        <v>0</v>
      </c>
      <c r="V7" s="298"/>
      <c r="W7" s="228"/>
      <c r="X7" s="21"/>
      <c r="Y7" s="21"/>
      <c r="Z7" s="21"/>
      <c r="AA7" s="14"/>
      <c r="AB7" s="14"/>
      <c r="AC7" s="14"/>
      <c r="AD7" s="14"/>
      <c r="AE7" s="14"/>
      <c r="AF7" s="14"/>
      <c r="AG7" s="14"/>
    </row>
    <row r="8" spans="1:33" x14ac:dyDescent="0.2">
      <c r="A8" s="133"/>
      <c r="B8" s="19"/>
      <c r="C8" s="19"/>
      <c r="D8" s="19"/>
      <c r="E8" s="362" t="s">
        <v>269</v>
      </c>
      <c r="F8" s="363"/>
      <c r="G8" s="226"/>
      <c r="H8" s="227">
        <f>+IF(H1&lt;&gt;0,ROUND(SUM($H$7:H7)/(H1-$H$1+1),2),0)</f>
        <v>0</v>
      </c>
      <c r="I8" s="227">
        <f>+IF(I1&lt;&gt;0,IF(I114&gt;0,H8,ROUND(SUM($H$7:I7)/(I1-$H$1+1),2)),0)</f>
        <v>0</v>
      </c>
      <c r="J8" s="227">
        <f>+IF(J1&lt;&gt;0,IF(J114&gt;0,I8,ROUND(SUM($H$7:J7)/(J1-$H$1+1),2)),0)</f>
        <v>0</v>
      </c>
      <c r="K8" s="227">
        <f>+IF(K1&lt;&gt;0,IF(K114&gt;0,J8,ROUND(SUM($H$7:K7)/(K1-$H$1+1),2)),0)</f>
        <v>0</v>
      </c>
      <c r="L8" s="227">
        <f>+IF(L1&lt;&gt;0,IF(L114&gt;0,K8,ROUND(SUM($H$7:L7)/(L1-$H$1+1),2)),0)</f>
        <v>0</v>
      </c>
      <c r="M8" s="227">
        <f>+IF(M1&lt;&gt;0,IF(M114&gt;0,L8,ROUND(SUM($H$7:M7)/(M1-$H$1+1),2)),0)</f>
        <v>0</v>
      </c>
      <c r="N8" s="227">
        <f>+IF(N1&lt;&gt;0,IF(N114&gt;0,M8,ROUND(SUM($H$7:N7)/(N1-$H$1+1),2)),0)</f>
        <v>0</v>
      </c>
      <c r="O8" s="227">
        <f>+IF(O1&lt;&gt;0,IF(O114&gt;0,N8,ROUND(SUM($H$7:O7)/(O1-$H$1+1),2)),0)</f>
        <v>0</v>
      </c>
      <c r="P8" s="227">
        <f>+IF(P1&lt;&gt;0,IF(P114&gt;0,O8,ROUND(SUM($H$7:P7)/(P1-$H$1+1),2)),0)</f>
        <v>0</v>
      </c>
      <c r="Q8" s="227">
        <f>+IF(Q1&lt;&gt;0,IF(Q114&gt;0,P8,ROUND(SUM($H$7:Q7)/(Q1-$H$1+1),2)),0)</f>
        <v>0</v>
      </c>
      <c r="R8" s="227">
        <f>+IF(R1&lt;&gt;0,IF(R114&gt;0,Q8,ROUND(SUM($H$7:R7)/(R1-$H$1+1),2)),0)</f>
        <v>0</v>
      </c>
      <c r="S8" s="227">
        <f>+IF(S1&lt;&gt;0,IF(S114&gt;0,R8,ROUND(SUM($H$7:S7)/(S1-$H$1+1),2)),0)</f>
        <v>0</v>
      </c>
      <c r="T8" s="227">
        <f>+IF(T1&lt;&gt;0,IF(T114&gt;0,S8,ROUND(SUM($H$7:T7)/(T1-$H$1+1),2)),0)</f>
        <v>0</v>
      </c>
      <c r="U8" s="227">
        <f>+IF(U1&lt;&gt;0,IF(U114&gt;0,T8,ROUND(SUM($H$7:U7)/(U1-$H$1+1),2)),0)</f>
        <v>0</v>
      </c>
      <c r="V8" s="366">
        <f>IF(X24+X33&gt;0,ROUND((X24+X33+X53+X62-X17-X18-X46-X47)/(MAX(H1:U1)-H1+1),2),0)</f>
        <v>0</v>
      </c>
      <c r="W8" s="367"/>
      <c r="X8" s="21"/>
      <c r="Y8" s="21"/>
      <c r="Z8" s="21"/>
      <c r="AA8" s="14"/>
      <c r="AB8" s="14"/>
      <c r="AC8" s="14"/>
      <c r="AD8" s="14"/>
      <c r="AE8" s="14"/>
      <c r="AF8" s="14"/>
      <c r="AG8" s="14"/>
    </row>
    <row r="9" spans="1:33" x14ac:dyDescent="0.2">
      <c r="A9" s="133"/>
      <c r="B9" s="19"/>
      <c r="C9" s="19"/>
      <c r="D9" s="19"/>
      <c r="E9" s="371" t="s">
        <v>249</v>
      </c>
      <c r="F9" s="372"/>
      <c r="G9" s="226"/>
      <c r="H9" s="227">
        <f>+MIN(H7,H8)</f>
        <v>0</v>
      </c>
      <c r="I9" s="227">
        <f>+IF(I7=0,I8,MIN(I7,I8))</f>
        <v>0</v>
      </c>
      <c r="J9" s="227">
        <f t="shared" ref="J9:U9" si="2">+IF(J7=0,J8,MIN(J7,J8))</f>
        <v>0</v>
      </c>
      <c r="K9" s="227">
        <f t="shared" si="2"/>
        <v>0</v>
      </c>
      <c r="L9" s="227">
        <f t="shared" si="2"/>
        <v>0</v>
      </c>
      <c r="M9" s="227">
        <f t="shared" si="2"/>
        <v>0</v>
      </c>
      <c r="N9" s="227">
        <f t="shared" si="2"/>
        <v>0</v>
      </c>
      <c r="O9" s="227">
        <f t="shared" si="2"/>
        <v>0</v>
      </c>
      <c r="P9" s="227">
        <f t="shared" si="2"/>
        <v>0</v>
      </c>
      <c r="Q9" s="227">
        <f t="shared" si="2"/>
        <v>0</v>
      </c>
      <c r="R9" s="227">
        <f t="shared" si="2"/>
        <v>0</v>
      </c>
      <c r="S9" s="227">
        <f t="shared" si="2"/>
        <v>0</v>
      </c>
      <c r="T9" s="227">
        <f t="shared" si="2"/>
        <v>0</v>
      </c>
      <c r="U9" s="300">
        <f t="shared" si="2"/>
        <v>0</v>
      </c>
      <c r="V9" s="14"/>
      <c r="W9" s="14"/>
      <c r="X9" s="21"/>
      <c r="Y9" s="21"/>
      <c r="Z9" s="21"/>
      <c r="AA9" s="14"/>
      <c r="AB9" s="14"/>
      <c r="AC9" s="14"/>
      <c r="AD9" s="14"/>
      <c r="AE9" s="14"/>
      <c r="AF9" s="14"/>
      <c r="AG9" s="14"/>
    </row>
    <row r="10" spans="1:33" x14ac:dyDescent="0.2">
      <c r="A10" s="234" t="s">
        <v>97</v>
      </c>
      <c r="B10" s="19"/>
      <c r="C10" s="19"/>
      <c r="D10" s="19"/>
      <c r="E10" s="373" t="s">
        <v>239</v>
      </c>
      <c r="F10" s="374"/>
      <c r="G10" s="156"/>
      <c r="H10" s="229" t="str">
        <f>+IF(H9=0,"",IF(H9&lt;=HLOOKUP(H1,Tablas!$B$112:$N$116,2,FALSE),"NO",IF(H9&lt;=HLOOKUP(H1,Tablas!$B$112:$N$116,3,FALSE),"CON DCTO","PLENO")))</f>
        <v/>
      </c>
      <c r="I10" s="229" t="str">
        <f>+IF(I9=0,"",IF(I9&lt;=HLOOKUP(I1,Tablas!$B$112:$N$116,2,FALSE),"NO",IF(I9&lt;=HLOOKUP(I1,Tablas!$B$112:$N$116,3,FALSE),"CON DCTO","PLENO")))</f>
        <v/>
      </c>
      <c r="J10" s="229" t="str">
        <f>+IF(J9=0,"",IF(J9&lt;=HLOOKUP(J1,Tablas!$B$112:$N$116,2,FALSE),"NO",IF(J9&lt;=HLOOKUP(J1,Tablas!$B$112:$N$116,3,FALSE),"CON DCTO","PLENO")))</f>
        <v/>
      </c>
      <c r="K10" s="229" t="str">
        <f>+IF(K9=0,"",IF(K9&lt;=HLOOKUP(K1,Tablas!$B$112:$N$116,2,FALSE),"NO",IF(K9&lt;=HLOOKUP(K1,Tablas!$B$112:$N$116,3,FALSE),"CON DCTO","PLENO")))</f>
        <v/>
      </c>
      <c r="L10" s="229" t="str">
        <f>+IF(L9=0,"",IF(L9&lt;=HLOOKUP(L1,Tablas!$B$112:$N$116,2,FALSE),"NO",IF(L9&lt;=HLOOKUP(L1,Tablas!$B$112:$N$116,3,FALSE),"CON DCTO","PLENO")))</f>
        <v/>
      </c>
      <c r="M10" s="229" t="str">
        <f>+IF(M9=0,"",IF(M9&lt;=HLOOKUP(M1,Tablas!$B$112:$N$116,2,FALSE),"NO",IF(M9&lt;=HLOOKUP(M1,Tablas!$B$112:$N$116,3,FALSE),"CON DCTO","PLENO")))</f>
        <v/>
      </c>
      <c r="N10" s="229" t="str">
        <f>+IF(N9=0,"",IF(N9&lt;=HLOOKUP(N1,Tablas!$B$112:$N$116,2,FALSE),"NO",IF(N9&lt;=HLOOKUP(N1,Tablas!$B$112:$N$116,3,FALSE),"CON DCTO","PLENO")))</f>
        <v/>
      </c>
      <c r="O10" s="229" t="str">
        <f>+IF(O9=0,"",IF(O9&lt;=HLOOKUP(O1,Tablas!$B$112:$N$116,2,FALSE),"NO",IF(O9&lt;=HLOOKUP(O1,Tablas!$B$112:$N$116,3,FALSE),"CON DCTO","PLENO")))</f>
        <v/>
      </c>
      <c r="P10" s="229" t="str">
        <f>+IF(P9=0,"",IF(P9&lt;=HLOOKUP(P1,Tablas!$B$112:$N$116,2,FALSE),"NO",IF(P9&lt;=HLOOKUP(P1,Tablas!$B$112:$N$116,3,FALSE),"CON DCTO","PLENO")))</f>
        <v/>
      </c>
      <c r="Q10" s="229" t="str">
        <f>+IF(Q9=0,"",IF(Q9&lt;=HLOOKUP(Q1,Tablas!$B$112:$N$116,2,FALSE),"NO",IF(Q9&lt;=HLOOKUP(Q1,Tablas!$B$112:$N$116,3,FALSE),"CON DCTO","PLENO")))</f>
        <v/>
      </c>
      <c r="R10" s="229" t="str">
        <f>+IF(R9=0,"",IF(R9&lt;=HLOOKUP(R1,Tablas!$B$112:$N$116,2,FALSE),"NO",IF(R9&lt;=HLOOKUP(R1,Tablas!$B$112:$N$116,3,FALSE),"CON DCTO","PLENO")))</f>
        <v/>
      </c>
      <c r="S10" s="229" t="str">
        <f>+IF(S9=0,"",IF(S9&lt;=HLOOKUP(S1,Tablas!$B$112:$N$116,2,FALSE),"NO",IF(S9&lt;=HLOOKUP(S1,Tablas!$B$112:$N$116,3,FALSE),"CON DCTO","PLENO")))</f>
        <v/>
      </c>
      <c r="T10" s="229" t="str">
        <f>+IF(T9=0,"",IF(T9&lt;=HLOOKUP(T1,Tablas!$B$112:$N$116,2,FALSE),"NO",IF(T9&lt;=HLOOKUP(T1,Tablas!$B$112:$N$116,3,FALSE),"CON DCTO","PLENO")))</f>
        <v/>
      </c>
      <c r="U10" s="301" t="str">
        <f>+IF(U9=0,"",IF(U9&lt;=HLOOKUP(U1,Tablas!$B$112:$N$116,2,FALSE),"NO",IF(U9&lt;=HLOOKUP(U1,Tablas!$B$112:$N$116,3,FALSE),"CON DCTO","PLENO")))</f>
        <v/>
      </c>
      <c r="V10" s="299" t="str">
        <f>+IF(V8&lt;HLOOKUP(V1,Tablas!$B$112:$N$116,2,FALSE),"NO",IF(V8&lt;HLOOKUP(V1,Tablas!$B$112:$N$116,3,FALSE),"CON DCTO","PLENO"))</f>
        <v>NO</v>
      </c>
      <c r="W10" s="248"/>
      <c r="X10" s="21"/>
      <c r="Y10" s="21"/>
      <c r="Z10" s="21"/>
      <c r="AA10" s="14"/>
      <c r="AB10" s="14"/>
      <c r="AC10" s="14"/>
      <c r="AD10" s="14"/>
      <c r="AE10" s="14"/>
      <c r="AF10" s="14"/>
      <c r="AG10" s="14"/>
    </row>
    <row r="11" spans="1:33" x14ac:dyDescent="0.2">
      <c r="A11" s="133" t="s">
        <v>99</v>
      </c>
      <c r="B11" s="19"/>
      <c r="C11" s="19"/>
      <c r="D11" s="19"/>
      <c r="E11" s="251"/>
      <c r="F11" s="188"/>
      <c r="G11" s="76"/>
      <c r="H11" s="56"/>
      <c r="I11" s="56"/>
      <c r="J11" s="56"/>
      <c r="K11" s="56"/>
      <c r="L11" s="56"/>
      <c r="M11" s="56"/>
      <c r="N11" s="56"/>
      <c r="O11" s="56"/>
      <c r="P11" s="56"/>
      <c r="Q11" s="56"/>
      <c r="R11" s="56"/>
      <c r="S11" s="56"/>
      <c r="T11" s="56"/>
      <c r="U11" s="56"/>
      <c r="V11" s="110" t="s">
        <v>199</v>
      </c>
      <c r="W11" s="167" t="s">
        <v>200</v>
      </c>
      <c r="X11" s="168" t="s">
        <v>264</v>
      </c>
      <c r="Y11" s="21"/>
      <c r="Z11" s="21"/>
      <c r="AA11" s="14"/>
      <c r="AB11" s="14"/>
      <c r="AC11" s="14"/>
      <c r="AD11" s="14"/>
      <c r="AE11" s="14"/>
      <c r="AF11" s="14"/>
      <c r="AG11" s="14"/>
    </row>
    <row r="12" spans="1:33" x14ac:dyDescent="0.2">
      <c r="A12" s="133" t="s">
        <v>99</v>
      </c>
      <c r="B12" s="375" t="s">
        <v>131</v>
      </c>
      <c r="C12" s="375"/>
      <c r="D12" s="375"/>
      <c r="E12" s="375"/>
      <c r="F12" s="375"/>
      <c r="G12" s="144"/>
      <c r="H12" s="56"/>
      <c r="I12" s="56"/>
      <c r="J12" s="56"/>
      <c r="K12" s="56"/>
      <c r="L12" s="56"/>
      <c r="M12" s="56"/>
      <c r="N12" s="56"/>
      <c r="O12" s="56"/>
      <c r="P12" s="56"/>
      <c r="Q12" s="56"/>
      <c r="R12" s="56"/>
      <c r="S12" s="56"/>
      <c r="T12" s="56"/>
      <c r="U12" s="56"/>
      <c r="V12" s="111"/>
      <c r="W12" s="112"/>
      <c r="X12" s="21"/>
      <c r="Y12" s="21"/>
      <c r="Z12" s="21"/>
      <c r="AA12" s="14"/>
      <c r="AB12" s="14"/>
      <c r="AC12" s="14"/>
      <c r="AD12" s="14"/>
      <c r="AE12" s="14"/>
      <c r="AF12" s="14"/>
      <c r="AG12" s="14"/>
    </row>
    <row r="13" spans="1:33" s="3" customFormat="1" x14ac:dyDescent="0.2">
      <c r="A13" s="133" t="s">
        <v>99</v>
      </c>
      <c r="B13" s="276" t="s">
        <v>111</v>
      </c>
      <c r="C13" s="376" t="s">
        <v>110</v>
      </c>
      <c r="D13" s="377"/>
      <c r="E13" s="377"/>
      <c r="F13" s="377"/>
      <c r="G13" s="230"/>
      <c r="H13" s="55"/>
      <c r="I13" s="55"/>
      <c r="J13" s="55"/>
      <c r="K13" s="55"/>
      <c r="L13" s="55"/>
      <c r="M13" s="55"/>
      <c r="N13" s="55"/>
      <c r="O13" s="55"/>
      <c r="P13" s="55"/>
      <c r="Q13" s="55"/>
      <c r="R13" s="55"/>
      <c r="S13" s="55"/>
      <c r="T13" s="55"/>
      <c r="U13" s="55"/>
      <c r="V13" s="113"/>
      <c r="W13" s="112"/>
      <c r="X13" s="21"/>
      <c r="Y13" s="21"/>
      <c r="Z13" s="21"/>
      <c r="AA13" s="21"/>
      <c r="AB13" s="21"/>
      <c r="AC13" s="21"/>
      <c r="AD13" s="21"/>
      <c r="AE13" s="21"/>
      <c r="AF13" s="21"/>
      <c r="AG13" s="21"/>
    </row>
    <row r="14" spans="1:33" x14ac:dyDescent="0.2">
      <c r="A14" s="133" t="s">
        <v>99</v>
      </c>
      <c r="B14" s="42"/>
      <c r="C14" s="277" t="s">
        <v>89</v>
      </c>
      <c r="D14" s="378" t="s">
        <v>103</v>
      </c>
      <c r="E14" s="379"/>
      <c r="F14" s="24"/>
      <c r="G14" s="145"/>
      <c r="H14" s="25"/>
      <c r="I14" s="25"/>
      <c r="J14" s="25"/>
      <c r="K14" s="25"/>
      <c r="L14" s="25"/>
      <c r="M14" s="25"/>
      <c r="N14" s="25"/>
      <c r="O14" s="25"/>
      <c r="P14" s="25"/>
      <c r="Q14" s="25"/>
      <c r="R14" s="25"/>
      <c r="S14" s="25"/>
      <c r="T14" s="25"/>
      <c r="U14" s="25"/>
      <c r="V14" s="114"/>
      <c r="W14" s="112"/>
      <c r="X14" s="21"/>
      <c r="Y14" s="78"/>
      <c r="Z14" s="21"/>
      <c r="AA14" s="14"/>
      <c r="AB14" s="14"/>
      <c r="AC14" s="14"/>
      <c r="AD14" s="14"/>
      <c r="AE14" s="14"/>
      <c r="AF14" s="14"/>
      <c r="AG14" s="14"/>
    </row>
    <row r="15" spans="1:33" x14ac:dyDescent="0.2">
      <c r="A15" s="133" t="s">
        <v>99</v>
      </c>
      <c r="B15" s="77" t="s">
        <v>152</v>
      </c>
      <c r="C15" s="42"/>
      <c r="D15" s="49" t="s">
        <v>102</v>
      </c>
      <c r="E15" s="49"/>
      <c r="F15" s="26" t="s">
        <v>18</v>
      </c>
      <c r="G15" s="146"/>
      <c r="H15" s="94"/>
      <c r="I15" s="94"/>
      <c r="J15" s="94"/>
      <c r="K15" s="94"/>
      <c r="L15" s="94"/>
      <c r="M15" s="94"/>
      <c r="N15" s="94"/>
      <c r="O15" s="94"/>
      <c r="P15" s="94"/>
      <c r="Q15" s="94"/>
      <c r="R15" s="94"/>
      <c r="S15" s="94"/>
      <c r="T15" s="94"/>
      <c r="U15" s="94"/>
      <c r="V15" s="115">
        <f>+X15</f>
        <v>0</v>
      </c>
      <c r="W15" s="214"/>
      <c r="X15" s="130">
        <f t="shared" ref="X15:X23" si="3">+SUM(H15:U15)</f>
        <v>0</v>
      </c>
      <c r="Y15" s="78"/>
      <c r="Z15" s="21"/>
      <c r="AA15" s="14"/>
      <c r="AB15" s="14"/>
      <c r="AC15" s="14"/>
      <c r="AD15" s="14"/>
      <c r="AE15" s="14"/>
      <c r="AF15" s="14"/>
      <c r="AG15" s="14"/>
    </row>
    <row r="16" spans="1:33" x14ac:dyDescent="0.2">
      <c r="A16" s="133" t="s">
        <v>99</v>
      </c>
      <c r="B16" s="77" t="s">
        <v>153</v>
      </c>
      <c r="C16" s="42"/>
      <c r="D16" s="77" t="s">
        <v>132</v>
      </c>
      <c r="E16" s="278"/>
      <c r="F16" s="26" t="s">
        <v>18</v>
      </c>
      <c r="G16" s="146"/>
      <c r="H16" s="94"/>
      <c r="I16" s="94"/>
      <c r="J16" s="94"/>
      <c r="K16" s="94"/>
      <c r="L16" s="94"/>
      <c r="M16" s="94"/>
      <c r="N16" s="94"/>
      <c r="O16" s="94"/>
      <c r="P16" s="94"/>
      <c r="Q16" s="94"/>
      <c r="R16" s="94"/>
      <c r="S16" s="94"/>
      <c r="T16" s="94"/>
      <c r="U16" s="94"/>
      <c r="V16" s="115">
        <f>+X16</f>
        <v>0</v>
      </c>
      <c r="W16" s="214"/>
      <c r="X16" s="130">
        <f t="shared" si="3"/>
        <v>0</v>
      </c>
      <c r="Y16" s="78"/>
      <c r="Z16" s="21"/>
      <c r="AA16" s="14"/>
      <c r="AB16" s="14"/>
      <c r="AC16" s="14"/>
      <c r="AD16" s="14"/>
      <c r="AE16" s="14"/>
      <c r="AF16" s="14"/>
      <c r="AG16" s="14"/>
    </row>
    <row r="17" spans="1:33" x14ac:dyDescent="0.2">
      <c r="A17" s="133" t="s">
        <v>99</v>
      </c>
      <c r="B17" s="77" t="s">
        <v>156</v>
      </c>
      <c r="C17" s="77"/>
      <c r="D17" s="77" t="s">
        <v>108</v>
      </c>
      <c r="E17" s="278"/>
      <c r="F17" s="26" t="s">
        <v>18</v>
      </c>
      <c r="G17" s="146"/>
      <c r="H17" s="94"/>
      <c r="I17" s="94"/>
      <c r="J17" s="94"/>
      <c r="K17" s="94"/>
      <c r="L17" s="94"/>
      <c r="M17" s="94"/>
      <c r="N17" s="94"/>
      <c r="O17" s="94"/>
      <c r="P17" s="94"/>
      <c r="Q17" s="94"/>
      <c r="R17" s="94"/>
      <c r="S17" s="94"/>
      <c r="T17" s="94"/>
      <c r="U17" s="94"/>
      <c r="V17" s="338">
        <f>+IF($V$8&gt;$N$116,0,X17)</f>
        <v>0</v>
      </c>
      <c r="W17" s="165">
        <f>+X17-V17</f>
        <v>0</v>
      </c>
      <c r="X17" s="130">
        <f t="shared" si="3"/>
        <v>0</v>
      </c>
      <c r="Y17" s="78"/>
      <c r="Z17" s="21"/>
      <c r="AA17" s="14"/>
      <c r="AB17" s="14"/>
      <c r="AC17" s="14"/>
      <c r="AD17" s="14"/>
      <c r="AE17" s="14"/>
      <c r="AF17" s="14"/>
      <c r="AG17" s="14"/>
    </row>
    <row r="18" spans="1:33" x14ac:dyDescent="0.2">
      <c r="A18" s="133" t="s">
        <v>99</v>
      </c>
      <c r="B18" s="77" t="s">
        <v>156</v>
      </c>
      <c r="C18" s="77"/>
      <c r="D18" s="77" t="s">
        <v>107</v>
      </c>
      <c r="E18" s="278"/>
      <c r="F18" s="26" t="s">
        <v>18</v>
      </c>
      <c r="G18" s="146"/>
      <c r="H18" s="94"/>
      <c r="I18" s="94"/>
      <c r="J18" s="94"/>
      <c r="K18" s="94"/>
      <c r="L18" s="94"/>
      <c r="M18" s="94"/>
      <c r="N18" s="94"/>
      <c r="O18" s="94"/>
      <c r="P18" s="94"/>
      <c r="Q18" s="94"/>
      <c r="R18" s="94"/>
      <c r="S18" s="94"/>
      <c r="T18" s="94"/>
      <c r="U18" s="94"/>
      <c r="V18" s="338">
        <f>+IF($V$8&gt;$N$116,0,X18)</f>
        <v>0</v>
      </c>
      <c r="W18" s="165">
        <f>+X18-V18</f>
        <v>0</v>
      </c>
      <c r="X18" s="130">
        <f t="shared" si="3"/>
        <v>0</v>
      </c>
      <c r="Y18" s="78"/>
      <c r="Z18" s="21"/>
      <c r="AA18" s="14"/>
      <c r="AB18" s="14"/>
      <c r="AC18" s="14"/>
      <c r="AD18" s="14"/>
      <c r="AE18" s="14"/>
      <c r="AF18" s="14"/>
      <c r="AG18" s="14"/>
    </row>
    <row r="19" spans="1:33" x14ac:dyDescent="0.2">
      <c r="A19" s="133" t="s">
        <v>99</v>
      </c>
      <c r="B19" s="77" t="s">
        <v>149</v>
      </c>
      <c r="C19" s="77"/>
      <c r="D19" s="77" t="s">
        <v>160</v>
      </c>
      <c r="E19" s="278"/>
      <c r="F19" s="26" t="s">
        <v>18</v>
      </c>
      <c r="G19" s="146"/>
      <c r="H19" s="94"/>
      <c r="I19" s="94"/>
      <c r="J19" s="94"/>
      <c r="K19" s="94"/>
      <c r="L19" s="94"/>
      <c r="M19" s="94"/>
      <c r="N19" s="94"/>
      <c r="O19" s="94"/>
      <c r="P19" s="94"/>
      <c r="Q19" s="94"/>
      <c r="R19" s="94"/>
      <c r="S19" s="94"/>
      <c r="T19" s="94"/>
      <c r="U19" s="94"/>
      <c r="V19" s="115">
        <f>+SUM(H19:U19)</f>
        <v>0</v>
      </c>
      <c r="W19" s="215"/>
      <c r="X19" s="130">
        <f t="shared" si="3"/>
        <v>0</v>
      </c>
      <c r="Y19" s="78"/>
      <c r="Z19" s="21"/>
      <c r="AA19" s="14"/>
      <c r="AB19" s="14"/>
      <c r="AC19" s="14"/>
      <c r="AD19" s="14"/>
      <c r="AE19" s="14"/>
      <c r="AF19" s="14"/>
      <c r="AG19" s="14"/>
    </row>
    <row r="20" spans="1:33" x14ac:dyDescent="0.2">
      <c r="A20" s="133" t="s">
        <v>99</v>
      </c>
      <c r="B20" s="77" t="s">
        <v>346</v>
      </c>
      <c r="C20" s="77"/>
      <c r="D20" s="279" t="s">
        <v>109</v>
      </c>
      <c r="E20" s="278"/>
      <c r="F20" s="26" t="s">
        <v>18</v>
      </c>
      <c r="G20" s="146"/>
      <c r="H20" s="94"/>
      <c r="I20" s="94"/>
      <c r="J20" s="94"/>
      <c r="K20" s="94"/>
      <c r="L20" s="94"/>
      <c r="M20" s="94"/>
      <c r="N20" s="94"/>
      <c r="O20" s="94"/>
      <c r="P20" s="94"/>
      <c r="Q20" s="94"/>
      <c r="R20" s="94"/>
      <c r="S20" s="94"/>
      <c r="T20" s="94"/>
      <c r="U20" s="313"/>
      <c r="V20" s="302"/>
      <c r="W20" s="116">
        <f>+X20</f>
        <v>0</v>
      </c>
      <c r="X20" s="130">
        <f t="shared" si="3"/>
        <v>0</v>
      </c>
      <c r="Y20" s="78"/>
      <c r="Z20" s="21"/>
      <c r="AA20" s="14"/>
      <c r="AB20" s="14"/>
      <c r="AC20" s="14"/>
      <c r="AD20" s="14"/>
      <c r="AE20" s="14"/>
      <c r="AF20" s="14"/>
      <c r="AG20" s="14"/>
    </row>
    <row r="21" spans="1:33" x14ac:dyDescent="0.2">
      <c r="A21" s="134" t="s">
        <v>99</v>
      </c>
      <c r="B21" s="77" t="s">
        <v>344</v>
      </c>
      <c r="C21" s="77" t="s">
        <v>267</v>
      </c>
      <c r="D21" s="77" t="s">
        <v>263</v>
      </c>
      <c r="E21" s="278"/>
      <c r="F21" s="26" t="s">
        <v>18</v>
      </c>
      <c r="G21" s="146"/>
      <c r="H21" s="94"/>
      <c r="I21" s="94"/>
      <c r="J21" s="94"/>
      <c r="K21" s="94"/>
      <c r="L21" s="94"/>
      <c r="M21" s="94"/>
      <c r="N21" s="94"/>
      <c r="O21" s="94"/>
      <c r="P21" s="94"/>
      <c r="Q21" s="94"/>
      <c r="R21" s="94"/>
      <c r="S21" s="94"/>
      <c r="T21" s="94"/>
      <c r="U21" s="313"/>
      <c r="V21" s="341">
        <f>+IF($X$21+$X$50=0,0,ROUND(X21/($X$21+$X$50)*$V$90,2))</f>
        <v>0</v>
      </c>
      <c r="W21" s="344">
        <f>+X21-V21</f>
        <v>0</v>
      </c>
      <c r="X21" s="130">
        <f t="shared" si="3"/>
        <v>0</v>
      </c>
      <c r="Y21" s="78"/>
      <c r="Z21" s="21"/>
      <c r="AA21" s="14"/>
      <c r="AB21" s="14"/>
      <c r="AC21" s="14"/>
      <c r="AD21" s="14"/>
      <c r="AE21" s="14"/>
      <c r="AF21" s="14"/>
      <c r="AG21" s="14"/>
    </row>
    <row r="22" spans="1:33" x14ac:dyDescent="0.2">
      <c r="A22" s="133" t="s">
        <v>99</v>
      </c>
      <c r="B22" s="77" t="s">
        <v>362</v>
      </c>
      <c r="C22" s="77" t="s">
        <v>405</v>
      </c>
      <c r="D22" s="77" t="s">
        <v>356</v>
      </c>
      <c r="E22" s="278"/>
      <c r="F22" s="26" t="s">
        <v>18</v>
      </c>
      <c r="G22" s="146"/>
      <c r="H22" s="94"/>
      <c r="I22" s="94"/>
      <c r="J22" s="94"/>
      <c r="K22" s="94"/>
      <c r="L22" s="94"/>
      <c r="M22" s="94"/>
      <c r="N22" s="94"/>
      <c r="O22" s="94"/>
      <c r="P22" s="94"/>
      <c r="Q22" s="94"/>
      <c r="R22" s="94"/>
      <c r="S22" s="94"/>
      <c r="T22" s="94"/>
      <c r="U22" s="313"/>
      <c r="V22" s="304">
        <f>+X22-W22</f>
        <v>0</v>
      </c>
      <c r="W22" s="165">
        <f>+IF($X$96&gt;0,ROUND($W$96/($X$22+$X$51)*$X$22,2),0)</f>
        <v>0</v>
      </c>
      <c r="X22" s="130">
        <f t="shared" si="3"/>
        <v>0</v>
      </c>
      <c r="Y22" s="78"/>
      <c r="Z22" s="21"/>
      <c r="AA22" s="14"/>
      <c r="AB22" s="14"/>
      <c r="AC22" s="14"/>
      <c r="AD22" s="14"/>
      <c r="AE22" s="14"/>
      <c r="AF22" s="14"/>
      <c r="AG22" s="14"/>
    </row>
    <row r="23" spans="1:33" x14ac:dyDescent="0.2">
      <c r="A23" s="133" t="s">
        <v>99</v>
      </c>
      <c r="B23" s="77" t="s">
        <v>346</v>
      </c>
      <c r="C23" s="77"/>
      <c r="D23" s="77" t="s">
        <v>360</v>
      </c>
      <c r="E23" s="278"/>
      <c r="F23" s="26" t="s">
        <v>18</v>
      </c>
      <c r="G23" s="146"/>
      <c r="H23" s="94"/>
      <c r="I23" s="94"/>
      <c r="J23" s="94"/>
      <c r="K23" s="94"/>
      <c r="L23" s="94"/>
      <c r="M23" s="94"/>
      <c r="N23" s="94"/>
      <c r="O23" s="94"/>
      <c r="P23" s="94"/>
      <c r="Q23" s="94"/>
      <c r="R23" s="94"/>
      <c r="S23" s="94"/>
      <c r="T23" s="94"/>
      <c r="U23" s="313"/>
      <c r="V23" s="302"/>
      <c r="W23" s="116">
        <f>+SUM(H23:U23)</f>
        <v>0</v>
      </c>
      <c r="X23" s="130">
        <f t="shared" si="3"/>
        <v>0</v>
      </c>
      <c r="Y23" s="78"/>
      <c r="Z23" s="21"/>
      <c r="AA23" s="14"/>
      <c r="AB23" s="14"/>
      <c r="AC23" s="14"/>
      <c r="AD23" s="14"/>
      <c r="AE23" s="14"/>
      <c r="AF23" s="14"/>
      <c r="AG23" s="14"/>
    </row>
    <row r="24" spans="1:33" x14ac:dyDescent="0.2">
      <c r="A24" s="133" t="s">
        <v>99</v>
      </c>
      <c r="B24" s="42"/>
      <c r="C24" s="77"/>
      <c r="D24" s="380" t="s">
        <v>101</v>
      </c>
      <c r="E24" s="381"/>
      <c r="F24" s="49" t="s">
        <v>24</v>
      </c>
      <c r="G24" s="147"/>
      <c r="H24" s="52">
        <f t="shared" ref="H24:X24" si="4">+SUM(H15:H23)</f>
        <v>0</v>
      </c>
      <c r="I24" s="52">
        <f t="shared" si="4"/>
        <v>0</v>
      </c>
      <c r="J24" s="52">
        <f t="shared" si="4"/>
        <v>0</v>
      </c>
      <c r="K24" s="52">
        <f t="shared" si="4"/>
        <v>0</v>
      </c>
      <c r="L24" s="52">
        <f t="shared" si="4"/>
        <v>0</v>
      </c>
      <c r="M24" s="52">
        <f t="shared" si="4"/>
        <v>0</v>
      </c>
      <c r="N24" s="52">
        <f t="shared" si="4"/>
        <v>0</v>
      </c>
      <c r="O24" s="52">
        <f t="shared" si="4"/>
        <v>0</v>
      </c>
      <c r="P24" s="52">
        <f t="shared" si="4"/>
        <v>0</v>
      </c>
      <c r="Q24" s="52">
        <f t="shared" si="4"/>
        <v>0</v>
      </c>
      <c r="R24" s="52">
        <f t="shared" si="4"/>
        <v>0</v>
      </c>
      <c r="S24" s="52">
        <f t="shared" si="4"/>
        <v>0</v>
      </c>
      <c r="T24" s="52">
        <f t="shared" si="4"/>
        <v>0</v>
      </c>
      <c r="U24" s="118">
        <f t="shared" si="4"/>
        <v>0</v>
      </c>
      <c r="V24" s="305">
        <f t="shared" si="4"/>
        <v>0</v>
      </c>
      <c r="W24" s="118">
        <f t="shared" si="4"/>
        <v>0</v>
      </c>
      <c r="X24" s="119">
        <f t="shared" si="4"/>
        <v>0</v>
      </c>
      <c r="Y24" s="21"/>
      <c r="Z24" s="21"/>
      <c r="AA24" s="14"/>
      <c r="AB24" s="14"/>
      <c r="AC24" s="14"/>
      <c r="AD24" s="14"/>
      <c r="AE24" s="14"/>
      <c r="AF24" s="14"/>
      <c r="AG24" s="14"/>
    </row>
    <row r="25" spans="1:33" x14ac:dyDescent="0.2">
      <c r="A25" s="133" t="s">
        <v>99</v>
      </c>
      <c r="B25" s="42"/>
      <c r="C25" s="77" t="s">
        <v>90</v>
      </c>
      <c r="D25" s="382" t="s">
        <v>106</v>
      </c>
      <c r="E25" s="383"/>
      <c r="F25" s="73"/>
      <c r="G25" s="148"/>
      <c r="H25" s="74"/>
      <c r="I25" s="74"/>
      <c r="J25" s="74"/>
      <c r="K25" s="74"/>
      <c r="L25" s="74"/>
      <c r="M25" s="74"/>
      <c r="N25" s="74"/>
      <c r="O25" s="74"/>
      <c r="P25" s="74"/>
      <c r="Q25" s="74"/>
      <c r="R25" s="74"/>
      <c r="S25" s="74"/>
      <c r="T25" s="74"/>
      <c r="U25" s="314"/>
      <c r="V25" s="74"/>
      <c r="W25" s="112"/>
      <c r="X25" s="21"/>
      <c r="Y25" s="21"/>
      <c r="Z25" s="21"/>
      <c r="AA25" s="14"/>
      <c r="AB25" s="14"/>
      <c r="AC25" s="14"/>
      <c r="AD25" s="14"/>
      <c r="AE25" s="14"/>
      <c r="AF25" s="14"/>
      <c r="AG25" s="14"/>
    </row>
    <row r="26" spans="1:33" x14ac:dyDescent="0.2">
      <c r="A26" s="133" t="s">
        <v>99</v>
      </c>
      <c r="B26" s="77" t="s">
        <v>154</v>
      </c>
      <c r="C26" s="42"/>
      <c r="D26" s="49" t="s">
        <v>150</v>
      </c>
      <c r="E26" s="280"/>
      <c r="F26" s="26" t="s">
        <v>18</v>
      </c>
      <c r="G26" s="146"/>
      <c r="H26" s="94"/>
      <c r="I26" s="94"/>
      <c r="J26" s="94"/>
      <c r="K26" s="94"/>
      <c r="L26" s="94"/>
      <c r="M26" s="94"/>
      <c r="N26" s="94"/>
      <c r="O26" s="94"/>
      <c r="P26" s="94"/>
      <c r="Q26" s="94"/>
      <c r="R26" s="94"/>
      <c r="S26" s="94"/>
      <c r="T26" s="94"/>
      <c r="U26" s="313"/>
      <c r="V26" s="303">
        <f>+X26</f>
        <v>0</v>
      </c>
      <c r="W26" s="214"/>
      <c r="X26" s="130">
        <f t="shared" ref="X26:X32" si="5">+SUM(H26:U26)</f>
        <v>0</v>
      </c>
      <c r="Y26" s="21"/>
      <c r="Z26" s="21"/>
      <c r="AA26" s="14"/>
      <c r="AB26" s="14"/>
      <c r="AC26" s="14"/>
      <c r="AD26" s="14"/>
      <c r="AE26" s="14"/>
      <c r="AF26" s="14"/>
      <c r="AG26" s="14"/>
    </row>
    <row r="27" spans="1:33" x14ac:dyDescent="0.2">
      <c r="A27" s="133" t="s">
        <v>99</v>
      </c>
      <c r="B27" s="77" t="s">
        <v>155</v>
      </c>
      <c r="C27" s="42"/>
      <c r="D27" s="77" t="s">
        <v>151</v>
      </c>
      <c r="E27" s="280"/>
      <c r="F27" s="26" t="s">
        <v>18</v>
      </c>
      <c r="G27" s="146"/>
      <c r="H27" s="94"/>
      <c r="I27" s="94"/>
      <c r="J27" s="94"/>
      <c r="K27" s="94"/>
      <c r="L27" s="94"/>
      <c r="M27" s="94"/>
      <c r="N27" s="94"/>
      <c r="O27" s="94"/>
      <c r="P27" s="94"/>
      <c r="Q27" s="94"/>
      <c r="R27" s="94"/>
      <c r="S27" s="94"/>
      <c r="T27" s="94"/>
      <c r="U27" s="313"/>
      <c r="V27" s="303">
        <f>+X27</f>
        <v>0</v>
      </c>
      <c r="W27" s="214"/>
      <c r="X27" s="130">
        <f t="shared" si="5"/>
        <v>0</v>
      </c>
      <c r="Y27" s="21"/>
      <c r="Z27" s="21"/>
      <c r="AA27" s="14"/>
      <c r="AB27" s="14"/>
      <c r="AC27" s="14"/>
      <c r="AD27" s="14"/>
      <c r="AE27" s="14"/>
      <c r="AF27" s="14"/>
      <c r="AG27" s="14"/>
    </row>
    <row r="28" spans="1:33" x14ac:dyDescent="0.2">
      <c r="A28" s="134" t="s">
        <v>99</v>
      </c>
      <c r="B28" s="77" t="s">
        <v>400</v>
      </c>
      <c r="C28" s="77" t="s">
        <v>267</v>
      </c>
      <c r="D28" s="77" t="s">
        <v>263</v>
      </c>
      <c r="E28" s="280"/>
      <c r="F28" s="26" t="s">
        <v>18</v>
      </c>
      <c r="G28" s="146"/>
      <c r="H28" s="94"/>
      <c r="I28" s="94"/>
      <c r="J28" s="94"/>
      <c r="K28" s="94"/>
      <c r="L28" s="94"/>
      <c r="M28" s="94"/>
      <c r="N28" s="94"/>
      <c r="O28" s="94"/>
      <c r="P28" s="94"/>
      <c r="Q28" s="94"/>
      <c r="R28" s="94"/>
      <c r="S28" s="94"/>
      <c r="T28" s="94"/>
      <c r="U28" s="313"/>
      <c r="V28" s="341">
        <f>+IF($X$21+$X$50=0,0,ROUND(X28/($X$21+$X$50)*$V$90,2))</f>
        <v>0</v>
      </c>
      <c r="W28" s="116">
        <f>+X28-V28</f>
        <v>0</v>
      </c>
      <c r="X28" s="130">
        <f t="shared" si="5"/>
        <v>0</v>
      </c>
      <c r="Y28" s="21"/>
      <c r="Z28" s="21"/>
      <c r="AA28" s="14"/>
      <c r="AB28" s="14"/>
      <c r="AC28" s="14"/>
      <c r="AD28" s="14"/>
      <c r="AE28" s="14"/>
      <c r="AF28" s="14"/>
      <c r="AG28" s="14"/>
    </row>
    <row r="29" spans="1:33" x14ac:dyDescent="0.2">
      <c r="A29" s="133" t="s">
        <v>99</v>
      </c>
      <c r="B29" s="77" t="s">
        <v>345</v>
      </c>
      <c r="C29" s="77" t="s">
        <v>405</v>
      </c>
      <c r="D29" s="77" t="s">
        <v>356</v>
      </c>
      <c r="E29" s="278"/>
      <c r="F29" s="26" t="s">
        <v>18</v>
      </c>
      <c r="G29" s="146"/>
      <c r="H29" s="94"/>
      <c r="I29" s="94"/>
      <c r="J29" s="94"/>
      <c r="K29" s="94"/>
      <c r="L29" s="94"/>
      <c r="M29" s="94"/>
      <c r="N29" s="94"/>
      <c r="O29" s="94"/>
      <c r="P29" s="94"/>
      <c r="Q29" s="94"/>
      <c r="R29" s="94"/>
      <c r="S29" s="94"/>
      <c r="T29" s="94"/>
      <c r="U29" s="313"/>
      <c r="V29" s="304">
        <f>+X29-W29</f>
        <v>0</v>
      </c>
      <c r="W29" s="165">
        <f>+IF($X$97&gt;0,ROUND($W$97/($X$29+$X$58)*$X$29,2),0)</f>
        <v>0</v>
      </c>
      <c r="X29" s="130">
        <f t="shared" si="5"/>
        <v>0</v>
      </c>
      <c r="Y29" s="21"/>
      <c r="Z29" s="21"/>
      <c r="AA29" s="14"/>
      <c r="AB29" s="14"/>
      <c r="AC29" s="14"/>
      <c r="AD29" s="14"/>
      <c r="AE29" s="14"/>
      <c r="AF29" s="14"/>
      <c r="AG29" s="14"/>
    </row>
    <row r="30" spans="1:33" x14ac:dyDescent="0.2">
      <c r="A30" s="133" t="s">
        <v>99</v>
      </c>
      <c r="B30" s="77" t="s">
        <v>348</v>
      </c>
      <c r="C30" s="77" t="s">
        <v>268</v>
      </c>
      <c r="D30" s="77" t="s">
        <v>350</v>
      </c>
      <c r="E30" s="278"/>
      <c r="F30" s="26" t="s">
        <v>18</v>
      </c>
      <c r="G30" s="146"/>
      <c r="H30" s="94"/>
      <c r="I30" s="94"/>
      <c r="J30" s="94"/>
      <c r="K30" s="94"/>
      <c r="L30" s="94"/>
      <c r="M30" s="94"/>
      <c r="N30" s="94"/>
      <c r="O30" s="94"/>
      <c r="P30" s="94"/>
      <c r="Q30" s="94"/>
      <c r="R30" s="94"/>
      <c r="S30" s="94"/>
      <c r="T30" s="94"/>
      <c r="U30" s="313"/>
      <c r="V30" s="304">
        <f>+IF(V102&lt;&gt;0,ROUND(X30/X102*V102,2),0)</f>
        <v>0</v>
      </c>
      <c r="W30" s="165">
        <f>+X30-V30</f>
        <v>0</v>
      </c>
      <c r="X30" s="130">
        <f t="shared" si="5"/>
        <v>0</v>
      </c>
      <c r="Y30" s="21"/>
      <c r="Z30" s="21"/>
      <c r="AA30" s="14"/>
      <c r="AB30" s="14"/>
      <c r="AC30" s="14"/>
      <c r="AD30" s="14"/>
      <c r="AE30" s="14"/>
      <c r="AF30" s="14"/>
      <c r="AG30" s="14"/>
    </row>
    <row r="31" spans="1:33" x14ac:dyDescent="0.2">
      <c r="A31" s="133" t="s">
        <v>99</v>
      </c>
      <c r="B31" s="77" t="s">
        <v>363</v>
      </c>
      <c r="C31" s="77" t="s">
        <v>268</v>
      </c>
      <c r="D31" s="281" t="s">
        <v>361</v>
      </c>
      <c r="E31" s="282"/>
      <c r="F31" s="26" t="s">
        <v>18</v>
      </c>
      <c r="G31" s="146"/>
      <c r="H31" s="94"/>
      <c r="I31" s="94"/>
      <c r="J31" s="94"/>
      <c r="K31" s="94"/>
      <c r="L31" s="94"/>
      <c r="M31" s="94"/>
      <c r="N31" s="94"/>
      <c r="O31" s="94"/>
      <c r="P31" s="94"/>
      <c r="Q31" s="94"/>
      <c r="R31" s="94"/>
      <c r="S31" s="94"/>
      <c r="T31" s="94"/>
      <c r="U31" s="313"/>
      <c r="V31" s="304">
        <f>+IF(V105&lt;&gt;0,+ROUND(X31/X105*V105,2),0)</f>
        <v>0</v>
      </c>
      <c r="W31" s="165">
        <f>+X31-V31</f>
        <v>0</v>
      </c>
      <c r="X31" s="130">
        <f t="shared" si="5"/>
        <v>0</v>
      </c>
      <c r="Y31" s="21"/>
      <c r="Z31" s="21"/>
      <c r="AA31" s="14"/>
      <c r="AB31" s="14"/>
      <c r="AC31" s="14"/>
      <c r="AD31" s="14"/>
      <c r="AE31" s="14"/>
      <c r="AF31" s="14"/>
      <c r="AG31" s="14"/>
    </row>
    <row r="32" spans="1:33" x14ac:dyDescent="0.2">
      <c r="A32" s="133" t="s">
        <v>99</v>
      </c>
      <c r="B32" s="77" t="s">
        <v>347</v>
      </c>
      <c r="C32" s="42"/>
      <c r="D32" s="73" t="s">
        <v>364</v>
      </c>
      <c r="E32" s="280"/>
      <c r="F32" s="26" t="s">
        <v>18</v>
      </c>
      <c r="G32" s="146"/>
      <c r="H32" s="94"/>
      <c r="I32" s="94"/>
      <c r="J32" s="94"/>
      <c r="K32" s="94"/>
      <c r="L32" s="94"/>
      <c r="M32" s="94"/>
      <c r="N32" s="94"/>
      <c r="O32" s="94"/>
      <c r="P32" s="94"/>
      <c r="Q32" s="94"/>
      <c r="R32" s="94"/>
      <c r="S32" s="94"/>
      <c r="T32" s="94"/>
      <c r="U32" s="313"/>
      <c r="V32" s="302"/>
      <c r="W32" s="116">
        <f>+X32</f>
        <v>0</v>
      </c>
      <c r="X32" s="130">
        <f t="shared" si="5"/>
        <v>0</v>
      </c>
      <c r="Y32" s="21"/>
      <c r="Z32" s="21"/>
      <c r="AA32" s="14"/>
      <c r="AB32" s="14"/>
      <c r="AC32" s="14"/>
      <c r="AD32" s="14"/>
      <c r="AE32" s="14"/>
      <c r="AF32" s="14"/>
      <c r="AG32" s="14"/>
    </row>
    <row r="33" spans="1:33" x14ac:dyDescent="0.2">
      <c r="A33" s="133" t="s">
        <v>99</v>
      </c>
      <c r="B33" s="42"/>
      <c r="C33" s="42"/>
      <c r="D33" s="380" t="s">
        <v>134</v>
      </c>
      <c r="E33" s="381"/>
      <c r="F33" s="49" t="s">
        <v>24</v>
      </c>
      <c r="G33" s="147"/>
      <c r="H33" s="52">
        <f t="shared" ref="H33:X33" si="6">+SUM(H26:H32)</f>
        <v>0</v>
      </c>
      <c r="I33" s="52">
        <f t="shared" si="6"/>
        <v>0</v>
      </c>
      <c r="J33" s="52">
        <f t="shared" si="6"/>
        <v>0</v>
      </c>
      <c r="K33" s="52">
        <f t="shared" si="6"/>
        <v>0</v>
      </c>
      <c r="L33" s="52">
        <f t="shared" si="6"/>
        <v>0</v>
      </c>
      <c r="M33" s="52">
        <f t="shared" si="6"/>
        <v>0</v>
      </c>
      <c r="N33" s="52">
        <f t="shared" si="6"/>
        <v>0</v>
      </c>
      <c r="O33" s="52">
        <f t="shared" si="6"/>
        <v>0</v>
      </c>
      <c r="P33" s="52">
        <f t="shared" si="6"/>
        <v>0</v>
      </c>
      <c r="Q33" s="52">
        <f t="shared" si="6"/>
        <v>0</v>
      </c>
      <c r="R33" s="52">
        <f t="shared" si="6"/>
        <v>0</v>
      </c>
      <c r="S33" s="52">
        <f t="shared" si="6"/>
        <v>0</v>
      </c>
      <c r="T33" s="52">
        <f t="shared" si="6"/>
        <v>0</v>
      </c>
      <c r="U33" s="118">
        <f t="shared" si="6"/>
        <v>0</v>
      </c>
      <c r="V33" s="305">
        <f t="shared" si="6"/>
        <v>0</v>
      </c>
      <c r="W33" s="118">
        <f t="shared" si="6"/>
        <v>0</v>
      </c>
      <c r="X33" s="119">
        <f t="shared" si="6"/>
        <v>0</v>
      </c>
      <c r="Y33" s="21"/>
      <c r="Z33" s="21"/>
      <c r="AA33" s="14"/>
      <c r="AB33" s="14"/>
      <c r="AC33" s="14"/>
      <c r="AD33" s="14"/>
      <c r="AE33" s="14"/>
      <c r="AF33" s="14"/>
      <c r="AG33" s="14"/>
    </row>
    <row r="34" spans="1:33" x14ac:dyDescent="0.2">
      <c r="A34" s="133" t="s">
        <v>99</v>
      </c>
      <c r="B34" s="42"/>
      <c r="C34" s="77" t="s">
        <v>133</v>
      </c>
      <c r="D34" s="382" t="s">
        <v>104</v>
      </c>
      <c r="E34" s="384"/>
      <c r="F34" s="75"/>
      <c r="G34" s="149"/>
      <c r="H34" s="37"/>
      <c r="I34" s="37"/>
      <c r="J34" s="37"/>
      <c r="K34" s="37"/>
      <c r="L34" s="37"/>
      <c r="M34" s="37"/>
      <c r="N34" s="37"/>
      <c r="O34" s="37"/>
      <c r="P34" s="37"/>
      <c r="Q34" s="37"/>
      <c r="R34" s="37"/>
      <c r="S34" s="37"/>
      <c r="T34" s="37"/>
      <c r="U34" s="315"/>
      <c r="V34" s="37"/>
      <c r="W34" s="112"/>
      <c r="X34" s="21"/>
      <c r="Y34" s="21"/>
      <c r="Z34" s="21"/>
      <c r="AA34" s="14"/>
      <c r="AB34" s="14"/>
      <c r="AC34" s="14"/>
      <c r="AD34" s="14"/>
      <c r="AE34" s="14"/>
      <c r="AF34" s="14"/>
      <c r="AG34" s="14"/>
    </row>
    <row r="35" spans="1:33" x14ac:dyDescent="0.2">
      <c r="A35" s="133" t="s">
        <v>99</v>
      </c>
      <c r="B35" s="42"/>
      <c r="C35" s="77"/>
      <c r="D35" s="42" t="s">
        <v>93</v>
      </c>
      <c r="E35" s="43"/>
      <c r="F35" s="26" t="s">
        <v>18</v>
      </c>
      <c r="G35" s="146"/>
      <c r="H35" s="95"/>
      <c r="I35" s="95"/>
      <c r="J35" s="95"/>
      <c r="K35" s="95"/>
      <c r="L35" s="95"/>
      <c r="M35" s="95"/>
      <c r="N35" s="95"/>
      <c r="O35" s="95"/>
      <c r="P35" s="95"/>
      <c r="Q35" s="95"/>
      <c r="R35" s="95"/>
      <c r="S35" s="95"/>
      <c r="T35" s="95"/>
      <c r="U35" s="316"/>
      <c r="V35" s="303">
        <f>+X35-W35</f>
        <v>0</v>
      </c>
      <c r="W35" s="116">
        <f>+IF($X$24&lt;&gt;0,ROUND(X35/$X$24*$W$24,2),0)</f>
        <v>0</v>
      </c>
      <c r="X35" s="130">
        <f t="shared" ref="X35:X40" si="7">+SUM(H35:U35)</f>
        <v>0</v>
      </c>
      <c r="Y35" s="21"/>
      <c r="Z35" s="21"/>
      <c r="AA35" s="14"/>
      <c r="AB35" s="14"/>
      <c r="AC35" s="14"/>
      <c r="AD35" s="14"/>
      <c r="AE35" s="14"/>
      <c r="AF35" s="14"/>
      <c r="AG35" s="14"/>
    </row>
    <row r="36" spans="1:33" x14ac:dyDescent="0.2">
      <c r="A36" s="133" t="s">
        <v>99</v>
      </c>
      <c r="B36" s="42"/>
      <c r="C36" s="77"/>
      <c r="D36" s="42" t="s">
        <v>94</v>
      </c>
      <c r="E36" s="43"/>
      <c r="F36" s="26" t="s">
        <v>18</v>
      </c>
      <c r="G36" s="146"/>
      <c r="H36" s="95"/>
      <c r="I36" s="95"/>
      <c r="J36" s="95"/>
      <c r="K36" s="95"/>
      <c r="L36" s="95"/>
      <c r="M36" s="95"/>
      <c r="N36" s="95"/>
      <c r="O36" s="95"/>
      <c r="P36" s="95"/>
      <c r="Q36" s="95"/>
      <c r="R36" s="95"/>
      <c r="S36" s="95"/>
      <c r="T36" s="95"/>
      <c r="U36" s="316"/>
      <c r="V36" s="303">
        <f t="shared" ref="V36:V39" si="8">+X36-W36</f>
        <v>0</v>
      </c>
      <c r="W36" s="116">
        <f t="shared" ref="W36:W39" si="9">+IF($X$24&lt;&gt;0,ROUND(X36/$X$24*$W$24,2),0)</f>
        <v>0</v>
      </c>
      <c r="X36" s="130">
        <f t="shared" si="7"/>
        <v>0</v>
      </c>
      <c r="Y36" s="21"/>
      <c r="Z36" s="21"/>
      <c r="AA36" s="14"/>
      <c r="AB36" s="14"/>
      <c r="AC36" s="14"/>
      <c r="AD36" s="14"/>
      <c r="AE36" s="14"/>
      <c r="AF36" s="14"/>
      <c r="AG36" s="14"/>
    </row>
    <row r="37" spans="1:33" x14ac:dyDescent="0.2">
      <c r="A37" s="133" t="s">
        <v>99</v>
      </c>
      <c r="B37" s="42"/>
      <c r="C37" s="77"/>
      <c r="D37" s="42" t="s">
        <v>95</v>
      </c>
      <c r="E37" s="43"/>
      <c r="F37" s="26" t="s">
        <v>18</v>
      </c>
      <c r="G37" s="146"/>
      <c r="H37" s="95"/>
      <c r="I37" s="95"/>
      <c r="J37" s="95"/>
      <c r="K37" s="95"/>
      <c r="L37" s="95"/>
      <c r="M37" s="95"/>
      <c r="N37" s="95"/>
      <c r="O37" s="95"/>
      <c r="P37" s="95"/>
      <c r="Q37" s="95"/>
      <c r="R37" s="95"/>
      <c r="S37" s="95"/>
      <c r="T37" s="95"/>
      <c r="U37" s="316"/>
      <c r="V37" s="303">
        <f t="shared" si="8"/>
        <v>0</v>
      </c>
      <c r="W37" s="116">
        <f t="shared" si="9"/>
        <v>0</v>
      </c>
      <c r="X37" s="130">
        <f t="shared" si="7"/>
        <v>0</v>
      </c>
      <c r="Y37" s="21"/>
      <c r="Z37" s="21"/>
      <c r="AA37" s="14"/>
      <c r="AB37" s="14"/>
      <c r="AC37" s="14"/>
      <c r="AD37" s="14"/>
      <c r="AE37" s="14"/>
      <c r="AF37" s="14"/>
      <c r="AG37" s="14"/>
    </row>
    <row r="38" spans="1:33" x14ac:dyDescent="0.2">
      <c r="A38" s="133" t="s">
        <v>99</v>
      </c>
      <c r="B38" s="42"/>
      <c r="C38" s="77"/>
      <c r="D38" s="42" t="s">
        <v>96</v>
      </c>
      <c r="E38" s="43"/>
      <c r="F38" s="26" t="s">
        <v>18</v>
      </c>
      <c r="G38" s="146"/>
      <c r="H38" s="95"/>
      <c r="I38" s="95"/>
      <c r="J38" s="95"/>
      <c r="K38" s="95"/>
      <c r="L38" s="95"/>
      <c r="M38" s="95"/>
      <c r="N38" s="95"/>
      <c r="O38" s="95"/>
      <c r="P38" s="95"/>
      <c r="Q38" s="95"/>
      <c r="R38" s="95"/>
      <c r="S38" s="95"/>
      <c r="T38" s="95"/>
      <c r="U38" s="316"/>
      <c r="V38" s="303">
        <f t="shared" si="8"/>
        <v>0</v>
      </c>
      <c r="W38" s="116">
        <f t="shared" si="9"/>
        <v>0</v>
      </c>
      <c r="X38" s="130">
        <f t="shared" si="7"/>
        <v>0</v>
      </c>
      <c r="Y38" s="21"/>
      <c r="Z38" s="21"/>
      <c r="AA38" s="14"/>
      <c r="AB38" s="14"/>
      <c r="AC38" s="14"/>
      <c r="AD38" s="14"/>
      <c r="AE38" s="14"/>
      <c r="AF38" s="14"/>
      <c r="AG38" s="14"/>
    </row>
    <row r="39" spans="1:33" x14ac:dyDescent="0.2">
      <c r="A39" s="133" t="s">
        <v>99</v>
      </c>
      <c r="B39" s="42"/>
      <c r="C39" s="77"/>
      <c r="D39" s="77" t="s">
        <v>135</v>
      </c>
      <c r="E39" s="43"/>
      <c r="F39" s="26" t="s">
        <v>18</v>
      </c>
      <c r="G39" s="146"/>
      <c r="H39" s="95"/>
      <c r="I39" s="95"/>
      <c r="J39" s="95"/>
      <c r="K39" s="95"/>
      <c r="L39" s="95"/>
      <c r="M39" s="95"/>
      <c r="N39" s="95"/>
      <c r="O39" s="95"/>
      <c r="P39" s="95"/>
      <c r="Q39" s="95"/>
      <c r="R39" s="95"/>
      <c r="S39" s="95"/>
      <c r="T39" s="95"/>
      <c r="U39" s="316"/>
      <c r="V39" s="303">
        <f t="shared" si="8"/>
        <v>0</v>
      </c>
      <c r="W39" s="116">
        <f t="shared" si="9"/>
        <v>0</v>
      </c>
      <c r="X39" s="130">
        <f t="shared" si="7"/>
        <v>0</v>
      </c>
      <c r="Y39" s="21"/>
      <c r="Z39" s="21"/>
      <c r="AA39" s="14"/>
      <c r="AB39" s="14"/>
      <c r="AC39" s="14"/>
      <c r="AD39" s="14"/>
      <c r="AE39" s="14"/>
      <c r="AF39" s="14"/>
      <c r="AG39" s="14"/>
    </row>
    <row r="40" spans="1:33" x14ac:dyDescent="0.2">
      <c r="A40" s="133" t="s">
        <v>99</v>
      </c>
      <c r="B40" s="42"/>
      <c r="C40" s="42"/>
      <c r="D40" s="380" t="s">
        <v>105</v>
      </c>
      <c r="E40" s="381"/>
      <c r="F40" s="49" t="s">
        <v>24</v>
      </c>
      <c r="G40" s="147"/>
      <c r="H40" s="52">
        <f>+SUM(H35:H39)</f>
        <v>0</v>
      </c>
      <c r="I40" s="52">
        <f t="shared" ref="I40:U40" si="10">+SUM(I35:I39)</f>
        <v>0</v>
      </c>
      <c r="J40" s="52">
        <f t="shared" si="10"/>
        <v>0</v>
      </c>
      <c r="K40" s="52">
        <f t="shared" si="10"/>
        <v>0</v>
      </c>
      <c r="L40" s="52">
        <f t="shared" si="10"/>
        <v>0</v>
      </c>
      <c r="M40" s="52">
        <f t="shared" si="10"/>
        <v>0</v>
      </c>
      <c r="N40" s="52">
        <f t="shared" si="10"/>
        <v>0</v>
      </c>
      <c r="O40" s="52">
        <f t="shared" si="10"/>
        <v>0</v>
      </c>
      <c r="P40" s="52">
        <f t="shared" si="10"/>
        <v>0</v>
      </c>
      <c r="Q40" s="52">
        <f t="shared" si="10"/>
        <v>0</v>
      </c>
      <c r="R40" s="52">
        <f t="shared" si="10"/>
        <v>0</v>
      </c>
      <c r="S40" s="52">
        <f t="shared" si="10"/>
        <v>0</v>
      </c>
      <c r="T40" s="52">
        <f t="shared" si="10"/>
        <v>0</v>
      </c>
      <c r="U40" s="118">
        <f t="shared" si="10"/>
        <v>0</v>
      </c>
      <c r="V40" s="305">
        <f t="shared" ref="V40" si="11">+SUM(H40:U40)-W40</f>
        <v>0</v>
      </c>
      <c r="W40" s="118">
        <f>-SUM(H120:U120)</f>
        <v>0</v>
      </c>
      <c r="X40" s="119">
        <f t="shared" si="7"/>
        <v>0</v>
      </c>
      <c r="Y40" s="21"/>
      <c r="Z40" s="21"/>
      <c r="AA40" s="14"/>
      <c r="AB40" s="14"/>
      <c r="AC40" s="14"/>
      <c r="AD40" s="14"/>
      <c r="AE40" s="14"/>
      <c r="AF40" s="14"/>
      <c r="AG40" s="14"/>
    </row>
    <row r="41" spans="1:33" x14ac:dyDescent="0.2">
      <c r="A41" s="133" t="s">
        <v>99</v>
      </c>
      <c r="B41" s="42"/>
      <c r="C41" s="283" t="s">
        <v>196</v>
      </c>
      <c r="D41" s="284"/>
      <c r="E41" s="280"/>
      <c r="F41" s="49" t="s">
        <v>24</v>
      </c>
      <c r="G41" s="147"/>
      <c r="H41" s="52">
        <f t="shared" ref="H41:X41" si="12">+H24+H33-H40</f>
        <v>0</v>
      </c>
      <c r="I41" s="52">
        <f t="shared" si="12"/>
        <v>0</v>
      </c>
      <c r="J41" s="52">
        <f t="shared" si="12"/>
        <v>0</v>
      </c>
      <c r="K41" s="52">
        <f t="shared" si="12"/>
        <v>0</v>
      </c>
      <c r="L41" s="52">
        <f t="shared" si="12"/>
        <v>0</v>
      </c>
      <c r="M41" s="52">
        <f t="shared" si="12"/>
        <v>0</v>
      </c>
      <c r="N41" s="52">
        <f t="shared" si="12"/>
        <v>0</v>
      </c>
      <c r="O41" s="52">
        <f t="shared" si="12"/>
        <v>0</v>
      </c>
      <c r="P41" s="52">
        <f t="shared" si="12"/>
        <v>0</v>
      </c>
      <c r="Q41" s="52">
        <f t="shared" si="12"/>
        <v>0</v>
      </c>
      <c r="R41" s="52">
        <f t="shared" si="12"/>
        <v>0</v>
      </c>
      <c r="S41" s="52">
        <f t="shared" si="12"/>
        <v>0</v>
      </c>
      <c r="T41" s="52">
        <f t="shared" si="12"/>
        <v>0</v>
      </c>
      <c r="U41" s="118">
        <f t="shared" si="12"/>
        <v>0</v>
      </c>
      <c r="V41" s="305">
        <f t="shared" si="12"/>
        <v>0</v>
      </c>
      <c r="W41" s="118">
        <f t="shared" si="12"/>
        <v>0</v>
      </c>
      <c r="X41" s="130">
        <f t="shared" si="12"/>
        <v>0</v>
      </c>
      <c r="Y41" s="21"/>
      <c r="Z41" s="21"/>
      <c r="AA41" s="14"/>
      <c r="AB41" s="14"/>
      <c r="AC41" s="14"/>
      <c r="AD41" s="14"/>
      <c r="AE41" s="14"/>
      <c r="AF41" s="14"/>
      <c r="AG41" s="14"/>
    </row>
    <row r="42" spans="1:33" x14ac:dyDescent="0.2">
      <c r="A42" s="134" t="s">
        <v>98</v>
      </c>
      <c r="B42" s="42"/>
      <c r="C42" s="368" t="s">
        <v>397</v>
      </c>
      <c r="D42" s="369"/>
      <c r="E42" s="369"/>
      <c r="F42" s="370"/>
      <c r="G42" s="230"/>
      <c r="H42" s="44"/>
      <c r="I42" s="44"/>
      <c r="J42" s="44"/>
      <c r="K42" s="44"/>
      <c r="L42" s="44"/>
      <c r="M42" s="44"/>
      <c r="N42" s="44"/>
      <c r="O42" s="44"/>
      <c r="P42" s="44"/>
      <c r="Q42" s="44"/>
      <c r="R42" s="44"/>
      <c r="S42" s="44"/>
      <c r="T42" s="44"/>
      <c r="U42" s="317"/>
      <c r="V42" s="44"/>
      <c r="W42" s="112"/>
      <c r="X42" s="219"/>
      <c r="Y42" s="21"/>
      <c r="Z42" s="21"/>
      <c r="AA42" s="14"/>
      <c r="AB42" s="14"/>
      <c r="AC42" s="14"/>
      <c r="AD42" s="14"/>
      <c r="AE42" s="14"/>
      <c r="AF42" s="14"/>
      <c r="AG42" s="14"/>
    </row>
    <row r="43" spans="1:33" x14ac:dyDescent="0.2">
      <c r="A43" s="134" t="s">
        <v>98</v>
      </c>
      <c r="B43" s="42"/>
      <c r="C43" s="277" t="s">
        <v>136</v>
      </c>
      <c r="D43" s="385" t="s">
        <v>103</v>
      </c>
      <c r="E43" s="386"/>
      <c r="F43" s="96"/>
      <c r="G43" s="145"/>
      <c r="H43" s="25"/>
      <c r="I43" s="70"/>
      <c r="J43" s="70"/>
      <c r="K43" s="70"/>
      <c r="L43" s="70"/>
      <c r="M43" s="70"/>
      <c r="N43" s="70"/>
      <c r="O43" s="70"/>
      <c r="P43" s="70"/>
      <c r="Q43" s="70"/>
      <c r="R43" s="70"/>
      <c r="S43" s="70"/>
      <c r="T43" s="70"/>
      <c r="U43" s="318"/>
      <c r="V43" s="70"/>
      <c r="W43" s="112"/>
      <c r="X43" s="21"/>
      <c r="Y43" s="21"/>
      <c r="Z43" s="21"/>
      <c r="AA43" s="14"/>
      <c r="AB43" s="14"/>
      <c r="AC43" s="14"/>
      <c r="AD43" s="14"/>
      <c r="AE43" s="14"/>
      <c r="AF43" s="14"/>
      <c r="AG43" s="14"/>
    </row>
    <row r="44" spans="1:33" x14ac:dyDescent="0.2">
      <c r="A44" s="134" t="s">
        <v>98</v>
      </c>
      <c r="B44" s="77" t="s">
        <v>152</v>
      </c>
      <c r="C44" s="42"/>
      <c r="D44" s="49" t="s">
        <v>102</v>
      </c>
      <c r="E44" s="49"/>
      <c r="F44" s="26" t="s">
        <v>18</v>
      </c>
      <c r="G44" s="146"/>
      <c r="H44" s="95"/>
      <c r="I44" s="95"/>
      <c r="J44" s="95"/>
      <c r="K44" s="95"/>
      <c r="L44" s="95"/>
      <c r="M44" s="95"/>
      <c r="N44" s="95"/>
      <c r="O44" s="95"/>
      <c r="P44" s="95"/>
      <c r="Q44" s="95"/>
      <c r="R44" s="95"/>
      <c r="S44" s="95"/>
      <c r="T44" s="95"/>
      <c r="U44" s="316"/>
      <c r="V44" s="303">
        <f>+X44</f>
        <v>0</v>
      </c>
      <c r="W44" s="214"/>
      <c r="X44" s="130">
        <f t="shared" ref="X44:X52" si="13">+SUM(H44:U44)</f>
        <v>0</v>
      </c>
      <c r="Y44" s="78"/>
      <c r="Z44" s="21"/>
      <c r="AA44" s="14"/>
      <c r="AB44" s="14"/>
      <c r="AC44" s="14"/>
      <c r="AD44" s="14"/>
      <c r="AE44" s="14"/>
      <c r="AF44" s="14"/>
      <c r="AG44" s="14"/>
    </row>
    <row r="45" spans="1:33" x14ac:dyDescent="0.2">
      <c r="A45" s="134" t="s">
        <v>98</v>
      </c>
      <c r="B45" s="77" t="s">
        <v>153</v>
      </c>
      <c r="C45" s="42"/>
      <c r="D45" s="77" t="s">
        <v>132</v>
      </c>
      <c r="E45" s="278"/>
      <c r="F45" s="26" t="s">
        <v>18</v>
      </c>
      <c r="G45" s="146"/>
      <c r="H45" s="95"/>
      <c r="I45" s="95"/>
      <c r="J45" s="95"/>
      <c r="K45" s="95"/>
      <c r="L45" s="95"/>
      <c r="M45" s="95"/>
      <c r="N45" s="95"/>
      <c r="O45" s="95"/>
      <c r="P45" s="95"/>
      <c r="Q45" s="95"/>
      <c r="R45" s="95"/>
      <c r="S45" s="95"/>
      <c r="T45" s="95"/>
      <c r="U45" s="316"/>
      <c r="V45" s="303">
        <f>+X45</f>
        <v>0</v>
      </c>
      <c r="W45" s="214"/>
      <c r="X45" s="130">
        <f t="shared" si="13"/>
        <v>0</v>
      </c>
      <c r="Y45" s="78"/>
      <c r="Z45" s="21"/>
      <c r="AA45" s="14"/>
      <c r="AB45" s="14"/>
      <c r="AC45" s="14"/>
      <c r="AD45" s="14"/>
      <c r="AE45" s="14"/>
      <c r="AF45" s="14"/>
      <c r="AG45" s="14"/>
    </row>
    <row r="46" spans="1:33" x14ac:dyDescent="0.2">
      <c r="A46" s="134" t="s">
        <v>98</v>
      </c>
      <c r="B46" s="77" t="s">
        <v>156</v>
      </c>
      <c r="C46" s="77"/>
      <c r="D46" s="77" t="s">
        <v>108</v>
      </c>
      <c r="E46" s="278"/>
      <c r="F46" s="26" t="s">
        <v>18</v>
      </c>
      <c r="G46" s="146"/>
      <c r="H46" s="95"/>
      <c r="I46" s="95"/>
      <c r="J46" s="95"/>
      <c r="K46" s="95"/>
      <c r="L46" s="95"/>
      <c r="M46" s="95"/>
      <c r="N46" s="95"/>
      <c r="O46" s="95"/>
      <c r="P46" s="95"/>
      <c r="Q46" s="95"/>
      <c r="R46" s="95"/>
      <c r="S46" s="95"/>
      <c r="T46" s="95"/>
      <c r="U46" s="316"/>
      <c r="V46" s="338">
        <f>+IF($V$8&gt;$N$116,0,X46)</f>
        <v>0</v>
      </c>
      <c r="W46" s="165">
        <f>+X46-V46</f>
        <v>0</v>
      </c>
      <c r="X46" s="130">
        <f t="shared" si="13"/>
        <v>0</v>
      </c>
      <c r="Y46" s="78"/>
      <c r="Z46" s="21"/>
      <c r="AA46" s="14"/>
      <c r="AB46" s="14"/>
      <c r="AC46" s="14"/>
      <c r="AD46" s="14"/>
      <c r="AE46" s="14"/>
      <c r="AF46" s="14"/>
      <c r="AG46" s="14"/>
    </row>
    <row r="47" spans="1:33" x14ac:dyDescent="0.2">
      <c r="A47" s="134" t="s">
        <v>98</v>
      </c>
      <c r="B47" s="77" t="s">
        <v>156</v>
      </c>
      <c r="C47" s="77"/>
      <c r="D47" s="77" t="s">
        <v>107</v>
      </c>
      <c r="E47" s="278"/>
      <c r="F47" s="26" t="s">
        <v>18</v>
      </c>
      <c r="G47" s="146"/>
      <c r="H47" s="95"/>
      <c r="I47" s="95"/>
      <c r="J47" s="95"/>
      <c r="K47" s="95"/>
      <c r="L47" s="95"/>
      <c r="M47" s="95"/>
      <c r="N47" s="95"/>
      <c r="O47" s="95"/>
      <c r="P47" s="95"/>
      <c r="Q47" s="95"/>
      <c r="R47" s="95"/>
      <c r="S47" s="95"/>
      <c r="T47" s="95"/>
      <c r="U47" s="316"/>
      <c r="V47" s="338">
        <f>+IF($V$8&gt;$N$116,0,X47)</f>
        <v>0</v>
      </c>
      <c r="W47" s="165">
        <f>+X47-V47</f>
        <v>0</v>
      </c>
      <c r="X47" s="130">
        <f t="shared" si="13"/>
        <v>0</v>
      </c>
      <c r="Y47" s="78"/>
      <c r="Z47" s="21"/>
      <c r="AA47" s="14"/>
      <c r="AB47" s="14"/>
      <c r="AC47" s="14"/>
      <c r="AD47" s="14"/>
      <c r="AE47" s="14"/>
      <c r="AF47" s="14"/>
      <c r="AG47" s="14"/>
    </row>
    <row r="48" spans="1:33" x14ac:dyDescent="0.2">
      <c r="A48" s="134" t="s">
        <v>98</v>
      </c>
      <c r="B48" s="77" t="s">
        <v>149</v>
      </c>
      <c r="C48" s="77"/>
      <c r="D48" s="77" t="s">
        <v>160</v>
      </c>
      <c r="E48" s="278"/>
      <c r="F48" s="26" t="s">
        <v>18</v>
      </c>
      <c r="G48" s="146"/>
      <c r="H48" s="95"/>
      <c r="I48" s="95"/>
      <c r="J48" s="95"/>
      <c r="K48" s="95"/>
      <c r="L48" s="95"/>
      <c r="M48" s="95"/>
      <c r="N48" s="95"/>
      <c r="O48" s="95"/>
      <c r="P48" s="95"/>
      <c r="Q48" s="95"/>
      <c r="R48" s="95"/>
      <c r="S48" s="95"/>
      <c r="T48" s="95"/>
      <c r="U48" s="316"/>
      <c r="V48" s="303">
        <f>+X48</f>
        <v>0</v>
      </c>
      <c r="W48" s="214"/>
      <c r="X48" s="130">
        <f t="shared" si="13"/>
        <v>0</v>
      </c>
      <c r="Y48" s="78"/>
      <c r="Z48" s="21"/>
      <c r="AA48" s="14"/>
      <c r="AB48" s="14"/>
      <c r="AC48" s="14"/>
      <c r="AD48" s="14"/>
      <c r="AE48" s="14"/>
      <c r="AF48" s="14"/>
      <c r="AG48" s="14"/>
    </row>
    <row r="49" spans="1:33" x14ac:dyDescent="0.2">
      <c r="A49" s="134" t="s">
        <v>98</v>
      </c>
      <c r="B49" s="77" t="s">
        <v>346</v>
      </c>
      <c r="C49" s="77"/>
      <c r="D49" s="279" t="s">
        <v>109</v>
      </c>
      <c r="E49" s="278"/>
      <c r="F49" s="26" t="s">
        <v>18</v>
      </c>
      <c r="G49" s="146"/>
      <c r="H49" s="95"/>
      <c r="I49" s="95"/>
      <c r="J49" s="95"/>
      <c r="K49" s="95"/>
      <c r="L49" s="95"/>
      <c r="M49" s="95"/>
      <c r="N49" s="95"/>
      <c r="O49" s="95"/>
      <c r="P49" s="95"/>
      <c r="Q49" s="95"/>
      <c r="R49" s="95"/>
      <c r="S49" s="95"/>
      <c r="T49" s="95"/>
      <c r="U49" s="316"/>
      <c r="V49" s="302"/>
      <c r="W49" s="116">
        <f>+X49</f>
        <v>0</v>
      </c>
      <c r="X49" s="130">
        <f t="shared" si="13"/>
        <v>0</v>
      </c>
      <c r="Y49" s="78"/>
      <c r="Z49" s="21"/>
      <c r="AA49" s="14"/>
      <c r="AB49" s="14"/>
      <c r="AC49" s="14"/>
      <c r="AD49" s="14"/>
      <c r="AE49" s="14"/>
      <c r="AF49" s="14"/>
      <c r="AG49" s="14"/>
    </row>
    <row r="50" spans="1:33" x14ac:dyDescent="0.2">
      <c r="A50" s="134" t="s">
        <v>98</v>
      </c>
      <c r="B50" s="77" t="s">
        <v>344</v>
      </c>
      <c r="C50" s="77" t="s">
        <v>267</v>
      </c>
      <c r="D50" s="77" t="s">
        <v>263</v>
      </c>
      <c r="E50" s="282"/>
      <c r="F50" s="26" t="s">
        <v>18</v>
      </c>
      <c r="G50" s="146"/>
      <c r="H50" s="95"/>
      <c r="I50" s="95"/>
      <c r="J50" s="95"/>
      <c r="K50" s="95"/>
      <c r="L50" s="95"/>
      <c r="M50" s="95"/>
      <c r="N50" s="95"/>
      <c r="O50" s="95"/>
      <c r="P50" s="95"/>
      <c r="Q50" s="95"/>
      <c r="R50" s="95"/>
      <c r="S50" s="95"/>
      <c r="T50" s="95"/>
      <c r="U50" s="316"/>
      <c r="V50" s="303">
        <f>+V90-V21</f>
        <v>0</v>
      </c>
      <c r="W50" s="116">
        <f>+X50-V50</f>
        <v>0</v>
      </c>
      <c r="X50" s="130">
        <f t="shared" si="13"/>
        <v>0</v>
      </c>
      <c r="Y50" s="78"/>
      <c r="Z50" s="21"/>
      <c r="AA50" s="14"/>
      <c r="AB50" s="14"/>
      <c r="AC50" s="14"/>
      <c r="AD50" s="14"/>
      <c r="AE50" s="14"/>
      <c r="AF50" s="14"/>
      <c r="AG50" s="14"/>
    </row>
    <row r="51" spans="1:33" x14ac:dyDescent="0.2">
      <c r="A51" s="134" t="s">
        <v>98</v>
      </c>
      <c r="B51" s="77" t="s">
        <v>362</v>
      </c>
      <c r="C51" s="77" t="s">
        <v>405</v>
      </c>
      <c r="D51" s="77" t="s">
        <v>356</v>
      </c>
      <c r="E51" s="278"/>
      <c r="F51" s="26" t="s">
        <v>18</v>
      </c>
      <c r="G51" s="146"/>
      <c r="H51" s="95"/>
      <c r="I51" s="95"/>
      <c r="J51" s="95"/>
      <c r="K51" s="95"/>
      <c r="L51" s="95"/>
      <c r="M51" s="95"/>
      <c r="N51" s="95"/>
      <c r="O51" s="95"/>
      <c r="P51" s="95"/>
      <c r="Q51" s="95"/>
      <c r="R51" s="95"/>
      <c r="S51" s="95"/>
      <c r="T51" s="95"/>
      <c r="U51" s="316"/>
      <c r="V51" s="303">
        <f>+V96-V22</f>
        <v>0</v>
      </c>
      <c r="W51" s="303">
        <f>+W96-W22</f>
        <v>0</v>
      </c>
      <c r="X51" s="130">
        <f t="shared" si="13"/>
        <v>0</v>
      </c>
      <c r="Y51" s="78"/>
      <c r="Z51" s="21"/>
      <c r="AA51" s="14"/>
      <c r="AB51" s="14"/>
      <c r="AC51" s="14"/>
      <c r="AD51" s="14"/>
      <c r="AE51" s="14"/>
      <c r="AF51" s="14"/>
      <c r="AG51" s="14"/>
    </row>
    <row r="52" spans="1:33" x14ac:dyDescent="0.2">
      <c r="A52" s="134" t="s">
        <v>98</v>
      </c>
      <c r="B52" s="77" t="s">
        <v>346</v>
      </c>
      <c r="C52" s="77"/>
      <c r="D52" s="77" t="s">
        <v>360</v>
      </c>
      <c r="E52" s="278"/>
      <c r="F52" s="26" t="s">
        <v>18</v>
      </c>
      <c r="G52" s="146"/>
      <c r="H52" s="95"/>
      <c r="I52" s="95"/>
      <c r="J52" s="95"/>
      <c r="K52" s="95"/>
      <c r="L52" s="95"/>
      <c r="M52" s="95"/>
      <c r="N52" s="95"/>
      <c r="O52" s="95"/>
      <c r="P52" s="95"/>
      <c r="Q52" s="95"/>
      <c r="R52" s="95"/>
      <c r="S52" s="95"/>
      <c r="T52" s="95"/>
      <c r="U52" s="316"/>
      <c r="V52" s="123"/>
      <c r="W52" s="116">
        <f>+SUM(H52:U52)</f>
        <v>0</v>
      </c>
      <c r="X52" s="130">
        <f t="shared" si="13"/>
        <v>0</v>
      </c>
      <c r="Y52" s="78"/>
      <c r="Z52" s="21"/>
      <c r="AA52" s="14"/>
      <c r="AB52" s="14"/>
      <c r="AC52" s="14"/>
      <c r="AD52" s="14"/>
      <c r="AE52" s="14"/>
      <c r="AF52" s="14"/>
      <c r="AG52" s="14"/>
    </row>
    <row r="53" spans="1:33" x14ac:dyDescent="0.2">
      <c r="A53" s="134" t="s">
        <v>98</v>
      </c>
      <c r="B53" s="42"/>
      <c r="C53" s="77" t="s">
        <v>137</v>
      </c>
      <c r="D53" s="380" t="s">
        <v>101</v>
      </c>
      <c r="E53" s="381"/>
      <c r="F53" s="49" t="s">
        <v>24</v>
      </c>
      <c r="G53" s="147"/>
      <c r="H53" s="52">
        <f t="shared" ref="H53:X53" si="14">+SUM(H44:H52)</f>
        <v>0</v>
      </c>
      <c r="I53" s="52">
        <f t="shared" si="14"/>
        <v>0</v>
      </c>
      <c r="J53" s="52">
        <f t="shared" si="14"/>
        <v>0</v>
      </c>
      <c r="K53" s="52">
        <f t="shared" si="14"/>
        <v>0</v>
      </c>
      <c r="L53" s="52">
        <f t="shared" si="14"/>
        <v>0</v>
      </c>
      <c r="M53" s="52">
        <f t="shared" si="14"/>
        <v>0</v>
      </c>
      <c r="N53" s="52">
        <f t="shared" si="14"/>
        <v>0</v>
      </c>
      <c r="O53" s="52">
        <f t="shared" si="14"/>
        <v>0</v>
      </c>
      <c r="P53" s="52">
        <f t="shared" si="14"/>
        <v>0</v>
      </c>
      <c r="Q53" s="52">
        <f t="shared" si="14"/>
        <v>0</v>
      </c>
      <c r="R53" s="52">
        <f t="shared" si="14"/>
        <v>0</v>
      </c>
      <c r="S53" s="52">
        <f t="shared" si="14"/>
        <v>0</v>
      </c>
      <c r="T53" s="52">
        <f t="shared" si="14"/>
        <v>0</v>
      </c>
      <c r="U53" s="118">
        <f t="shared" si="14"/>
        <v>0</v>
      </c>
      <c r="V53" s="305">
        <f t="shared" si="14"/>
        <v>0</v>
      </c>
      <c r="W53" s="118">
        <f t="shared" si="14"/>
        <v>0</v>
      </c>
      <c r="X53" s="119">
        <f t="shared" si="14"/>
        <v>0</v>
      </c>
      <c r="Y53" s="21"/>
      <c r="Z53" s="21"/>
      <c r="AA53" s="14"/>
      <c r="AB53" s="14"/>
      <c r="AC53" s="14"/>
      <c r="AD53" s="14"/>
      <c r="AE53" s="14"/>
      <c r="AF53" s="14"/>
      <c r="AG53" s="14"/>
    </row>
    <row r="54" spans="1:33" x14ac:dyDescent="0.2">
      <c r="A54" s="134" t="s">
        <v>98</v>
      </c>
      <c r="B54" s="42"/>
      <c r="C54" s="42"/>
      <c r="D54" s="382" t="s">
        <v>106</v>
      </c>
      <c r="E54" s="383"/>
      <c r="F54" s="73"/>
      <c r="G54" s="148"/>
      <c r="H54" s="74"/>
      <c r="I54" s="37"/>
      <c r="J54" s="37"/>
      <c r="K54" s="37"/>
      <c r="L54" s="37"/>
      <c r="M54" s="37"/>
      <c r="N54" s="37"/>
      <c r="O54" s="37"/>
      <c r="P54" s="37"/>
      <c r="Q54" s="37"/>
      <c r="R54" s="37"/>
      <c r="S54" s="37"/>
      <c r="T54" s="37"/>
      <c r="U54" s="315"/>
      <c r="V54" s="137"/>
      <c r="W54" s="112"/>
      <c r="X54" s="21"/>
      <c r="Y54" s="21"/>
      <c r="Z54" s="21"/>
      <c r="AA54" s="14"/>
      <c r="AB54" s="14"/>
      <c r="AC54" s="14"/>
      <c r="AD54" s="14"/>
      <c r="AE54" s="14"/>
      <c r="AF54" s="14"/>
      <c r="AG54" s="14"/>
    </row>
    <row r="55" spans="1:33" x14ac:dyDescent="0.2">
      <c r="A55" s="134" t="s">
        <v>98</v>
      </c>
      <c r="B55" s="77" t="s">
        <v>154</v>
      </c>
      <c r="C55" s="42"/>
      <c r="D55" s="49" t="s">
        <v>150</v>
      </c>
      <c r="E55" s="280"/>
      <c r="F55" s="26" t="s">
        <v>18</v>
      </c>
      <c r="G55" s="146"/>
      <c r="H55" s="94"/>
      <c r="I55" s="94"/>
      <c r="J55" s="94"/>
      <c r="K55" s="94"/>
      <c r="L55" s="94"/>
      <c r="M55" s="94"/>
      <c r="N55" s="94"/>
      <c r="O55" s="94"/>
      <c r="P55" s="94"/>
      <c r="Q55" s="94"/>
      <c r="R55" s="94"/>
      <c r="S55" s="94"/>
      <c r="T55" s="94"/>
      <c r="U55" s="313"/>
      <c r="V55" s="303">
        <f>+X55</f>
        <v>0</v>
      </c>
      <c r="W55" s="340"/>
      <c r="X55" s="130">
        <f t="shared" ref="X55:X59" si="15">+SUM(H55:U55)</f>
        <v>0</v>
      </c>
      <c r="Y55" s="21"/>
      <c r="Z55" s="21"/>
      <c r="AA55" s="14"/>
      <c r="AB55" s="14"/>
      <c r="AC55" s="14"/>
      <c r="AD55" s="14"/>
      <c r="AE55" s="14"/>
      <c r="AF55" s="14"/>
      <c r="AG55" s="14"/>
    </row>
    <row r="56" spans="1:33" x14ac:dyDescent="0.2">
      <c r="A56" s="134" t="s">
        <v>98</v>
      </c>
      <c r="B56" s="77" t="s">
        <v>155</v>
      </c>
      <c r="C56" s="42"/>
      <c r="D56" s="77" t="s">
        <v>151</v>
      </c>
      <c r="E56" s="280"/>
      <c r="F56" s="26" t="s">
        <v>18</v>
      </c>
      <c r="G56" s="146"/>
      <c r="H56" s="94"/>
      <c r="I56" s="94"/>
      <c r="J56" s="94"/>
      <c r="K56" s="94"/>
      <c r="L56" s="94"/>
      <c r="M56" s="94"/>
      <c r="N56" s="94"/>
      <c r="O56" s="94"/>
      <c r="P56" s="94"/>
      <c r="Q56" s="94"/>
      <c r="R56" s="94"/>
      <c r="S56" s="94"/>
      <c r="T56" s="94"/>
      <c r="U56" s="313"/>
      <c r="V56" s="303">
        <f>+X56</f>
        <v>0</v>
      </c>
      <c r="W56" s="340"/>
      <c r="X56" s="130">
        <f t="shared" si="15"/>
        <v>0</v>
      </c>
      <c r="Y56" s="21"/>
      <c r="Z56" s="21"/>
      <c r="AA56" s="14"/>
      <c r="AB56" s="14"/>
      <c r="AC56" s="14"/>
      <c r="AD56" s="14"/>
      <c r="AE56" s="14"/>
      <c r="AF56" s="14"/>
      <c r="AG56" s="14"/>
    </row>
    <row r="57" spans="1:33" x14ac:dyDescent="0.2">
      <c r="A57" s="134" t="s">
        <v>98</v>
      </c>
      <c r="B57" s="77" t="s">
        <v>400</v>
      </c>
      <c r="C57" s="77" t="s">
        <v>267</v>
      </c>
      <c r="D57" s="77" t="s">
        <v>263</v>
      </c>
      <c r="E57" s="280"/>
      <c r="F57" s="49" t="s">
        <v>18</v>
      </c>
      <c r="G57" s="146"/>
      <c r="H57" s="94"/>
      <c r="I57" s="94"/>
      <c r="J57" s="94"/>
      <c r="K57" s="94"/>
      <c r="L57" s="94"/>
      <c r="M57" s="94"/>
      <c r="N57" s="94"/>
      <c r="O57" s="94"/>
      <c r="P57" s="94"/>
      <c r="Q57" s="94"/>
      <c r="R57" s="94"/>
      <c r="S57" s="94"/>
      <c r="T57" s="94"/>
      <c r="U57" s="313"/>
      <c r="V57" s="303">
        <f>+V91-V28</f>
        <v>0</v>
      </c>
      <c r="W57" s="303">
        <f>+W91-W28</f>
        <v>0</v>
      </c>
      <c r="X57" s="130">
        <f t="shared" si="15"/>
        <v>0</v>
      </c>
      <c r="Y57" s="21"/>
      <c r="Z57" s="21"/>
      <c r="AA57" s="14"/>
      <c r="AB57" s="14"/>
      <c r="AC57" s="14"/>
      <c r="AD57" s="14"/>
      <c r="AE57" s="14"/>
      <c r="AF57" s="14"/>
      <c r="AG57" s="14"/>
    </row>
    <row r="58" spans="1:33" x14ac:dyDescent="0.2">
      <c r="A58" s="134" t="s">
        <v>98</v>
      </c>
      <c r="B58" s="77" t="s">
        <v>345</v>
      </c>
      <c r="C58" s="77" t="s">
        <v>405</v>
      </c>
      <c r="D58" s="77" t="s">
        <v>356</v>
      </c>
      <c r="E58" s="278"/>
      <c r="F58" s="26" t="s">
        <v>18</v>
      </c>
      <c r="G58" s="146"/>
      <c r="H58" s="94"/>
      <c r="I58" s="94"/>
      <c r="J58" s="94"/>
      <c r="K58" s="94"/>
      <c r="L58" s="94"/>
      <c r="M58" s="94"/>
      <c r="N58" s="94"/>
      <c r="O58" s="94"/>
      <c r="P58" s="94"/>
      <c r="Q58" s="94"/>
      <c r="R58" s="94"/>
      <c r="S58" s="94"/>
      <c r="T58" s="94"/>
      <c r="U58" s="313"/>
      <c r="V58" s="304">
        <f>+V97-V29</f>
        <v>0</v>
      </c>
      <c r="W58" s="304">
        <f>+W97-W29</f>
        <v>0</v>
      </c>
      <c r="X58" s="130">
        <f t="shared" si="15"/>
        <v>0</v>
      </c>
      <c r="Y58" s="21"/>
      <c r="Z58" s="21"/>
      <c r="AA58" s="14"/>
      <c r="AB58" s="14"/>
      <c r="AC58" s="14"/>
      <c r="AD58" s="14"/>
      <c r="AE58" s="14"/>
      <c r="AF58" s="14"/>
      <c r="AG58" s="14"/>
    </row>
    <row r="59" spans="1:33" x14ac:dyDescent="0.2">
      <c r="A59" s="134" t="s">
        <v>98</v>
      </c>
      <c r="B59" s="77" t="s">
        <v>348</v>
      </c>
      <c r="C59" s="77" t="s">
        <v>268</v>
      </c>
      <c r="D59" s="77" t="s">
        <v>350</v>
      </c>
      <c r="E59" s="278"/>
      <c r="F59" s="26" t="s">
        <v>18</v>
      </c>
      <c r="G59" s="146"/>
      <c r="H59" s="94"/>
      <c r="I59" s="94"/>
      <c r="J59" s="94"/>
      <c r="K59" s="94"/>
      <c r="L59" s="94"/>
      <c r="M59" s="94"/>
      <c r="N59" s="94"/>
      <c r="O59" s="94"/>
      <c r="P59" s="94"/>
      <c r="Q59" s="94"/>
      <c r="R59" s="94"/>
      <c r="S59" s="94"/>
      <c r="T59" s="94"/>
      <c r="U59" s="313"/>
      <c r="V59" s="341">
        <f>+V102-V30</f>
        <v>0</v>
      </c>
      <c r="W59" s="342">
        <f>+W102-W30</f>
        <v>0</v>
      </c>
      <c r="X59" s="130">
        <f t="shared" si="15"/>
        <v>0</v>
      </c>
      <c r="Y59" s="21"/>
      <c r="Z59" s="21"/>
      <c r="AA59" s="14"/>
      <c r="AB59" s="14"/>
      <c r="AC59" s="14"/>
      <c r="AD59" s="14"/>
      <c r="AE59" s="14"/>
      <c r="AF59" s="14"/>
      <c r="AG59" s="14"/>
    </row>
    <row r="60" spans="1:33" x14ac:dyDescent="0.2">
      <c r="A60" s="134" t="s">
        <v>98</v>
      </c>
      <c r="B60" s="77" t="s">
        <v>363</v>
      </c>
      <c r="C60" s="77" t="s">
        <v>268</v>
      </c>
      <c r="D60" s="281" t="s">
        <v>361</v>
      </c>
      <c r="E60" s="282"/>
      <c r="F60" s="26" t="s">
        <v>18</v>
      </c>
      <c r="G60" s="146"/>
      <c r="H60" s="94"/>
      <c r="I60" s="94"/>
      <c r="J60" s="94"/>
      <c r="K60" s="94"/>
      <c r="L60" s="94"/>
      <c r="M60" s="94"/>
      <c r="N60" s="94"/>
      <c r="O60" s="94"/>
      <c r="P60" s="94"/>
      <c r="Q60" s="94"/>
      <c r="R60" s="94"/>
      <c r="S60" s="94"/>
      <c r="T60" s="94"/>
      <c r="U60" s="313"/>
      <c r="V60" s="304">
        <f>+V105-V31</f>
        <v>0</v>
      </c>
      <c r="W60" s="116">
        <f>+X60-V60</f>
        <v>0</v>
      </c>
      <c r="X60" s="130">
        <f>+SUM(H60:U60)</f>
        <v>0</v>
      </c>
      <c r="Y60" s="21"/>
      <c r="Z60" s="21"/>
      <c r="AA60" s="14"/>
      <c r="AB60" s="14"/>
      <c r="AC60" s="14"/>
      <c r="AD60" s="14"/>
      <c r="AE60" s="14"/>
      <c r="AF60" s="14"/>
      <c r="AG60" s="14"/>
    </row>
    <row r="61" spans="1:33" x14ac:dyDescent="0.2">
      <c r="A61" s="134" t="s">
        <v>98</v>
      </c>
      <c r="B61" s="77" t="s">
        <v>347</v>
      </c>
      <c r="C61" s="42"/>
      <c r="D61" s="73" t="s">
        <v>364</v>
      </c>
      <c r="E61" s="282"/>
      <c r="F61" s="49" t="s">
        <v>18</v>
      </c>
      <c r="G61" s="146"/>
      <c r="H61" s="94"/>
      <c r="I61" s="94"/>
      <c r="J61" s="94"/>
      <c r="K61" s="94"/>
      <c r="L61" s="94"/>
      <c r="M61" s="94"/>
      <c r="N61" s="94"/>
      <c r="O61" s="94"/>
      <c r="P61" s="94"/>
      <c r="Q61" s="94"/>
      <c r="R61" s="94"/>
      <c r="S61" s="94"/>
      <c r="T61" s="94"/>
      <c r="U61" s="313"/>
      <c r="V61" s="302"/>
      <c r="W61" s="116">
        <f>+X61</f>
        <v>0</v>
      </c>
      <c r="X61" s="130">
        <f>+SUM(H61:U61)</f>
        <v>0</v>
      </c>
      <c r="Y61" s="21"/>
      <c r="Z61" s="21"/>
      <c r="AA61" s="14"/>
      <c r="AB61" s="14"/>
      <c r="AC61" s="14"/>
      <c r="AD61" s="14"/>
      <c r="AE61" s="14"/>
      <c r="AF61" s="14"/>
      <c r="AG61" s="14"/>
    </row>
    <row r="62" spans="1:33" x14ac:dyDescent="0.2">
      <c r="A62" s="134" t="s">
        <v>98</v>
      </c>
      <c r="B62" s="42"/>
      <c r="C62" s="42"/>
      <c r="D62" s="380" t="s">
        <v>134</v>
      </c>
      <c r="E62" s="381"/>
      <c r="F62" s="49" t="s">
        <v>24</v>
      </c>
      <c r="G62" s="147"/>
      <c r="H62" s="52">
        <f t="shared" ref="H62:X62" si="16">+SUM(H55:H61)</f>
        <v>0</v>
      </c>
      <c r="I62" s="52">
        <f t="shared" si="16"/>
        <v>0</v>
      </c>
      <c r="J62" s="52">
        <f t="shared" si="16"/>
        <v>0</v>
      </c>
      <c r="K62" s="52">
        <f t="shared" si="16"/>
        <v>0</v>
      </c>
      <c r="L62" s="52">
        <f t="shared" si="16"/>
        <v>0</v>
      </c>
      <c r="M62" s="52">
        <f t="shared" si="16"/>
        <v>0</v>
      </c>
      <c r="N62" s="52">
        <f t="shared" si="16"/>
        <v>0</v>
      </c>
      <c r="O62" s="52">
        <f t="shared" si="16"/>
        <v>0</v>
      </c>
      <c r="P62" s="52">
        <f t="shared" si="16"/>
        <v>0</v>
      </c>
      <c r="Q62" s="52">
        <f t="shared" si="16"/>
        <v>0</v>
      </c>
      <c r="R62" s="52">
        <f t="shared" si="16"/>
        <v>0</v>
      </c>
      <c r="S62" s="52">
        <f t="shared" si="16"/>
        <v>0</v>
      </c>
      <c r="T62" s="52">
        <f t="shared" si="16"/>
        <v>0</v>
      </c>
      <c r="U62" s="118">
        <f t="shared" si="16"/>
        <v>0</v>
      </c>
      <c r="V62" s="305">
        <f t="shared" si="16"/>
        <v>0</v>
      </c>
      <c r="W62" s="118">
        <f t="shared" si="16"/>
        <v>0</v>
      </c>
      <c r="X62" s="119">
        <f t="shared" si="16"/>
        <v>0</v>
      </c>
      <c r="Y62" s="21"/>
      <c r="Z62" s="21"/>
      <c r="AA62" s="14"/>
      <c r="AB62" s="14"/>
      <c r="AC62" s="14"/>
      <c r="AD62" s="14"/>
      <c r="AE62" s="14"/>
      <c r="AF62" s="14"/>
      <c r="AG62" s="14"/>
    </row>
    <row r="63" spans="1:33" x14ac:dyDescent="0.2">
      <c r="A63" s="134" t="s">
        <v>98</v>
      </c>
      <c r="B63" s="42"/>
      <c r="C63" s="77" t="s">
        <v>138</v>
      </c>
      <c r="D63" s="382" t="s">
        <v>104</v>
      </c>
      <c r="E63" s="384"/>
      <c r="F63" s="75"/>
      <c r="G63" s="149"/>
      <c r="H63" s="37"/>
      <c r="I63" s="37"/>
      <c r="J63" s="37"/>
      <c r="K63" s="37"/>
      <c r="L63" s="37"/>
      <c r="M63" s="37"/>
      <c r="N63" s="37"/>
      <c r="O63" s="37"/>
      <c r="P63" s="37"/>
      <c r="Q63" s="37"/>
      <c r="R63" s="37"/>
      <c r="S63" s="37"/>
      <c r="T63" s="37"/>
      <c r="U63" s="315"/>
      <c r="V63" s="137"/>
      <c r="W63" s="112"/>
      <c r="X63" s="21"/>
      <c r="Y63" s="21"/>
      <c r="Z63" s="21"/>
      <c r="AA63" s="14"/>
      <c r="AB63" s="14"/>
      <c r="AC63" s="14"/>
      <c r="AD63" s="14"/>
      <c r="AE63" s="14"/>
      <c r="AF63" s="14"/>
      <c r="AG63" s="14"/>
    </row>
    <row r="64" spans="1:33" x14ac:dyDescent="0.2">
      <c r="A64" s="134" t="s">
        <v>98</v>
      </c>
      <c r="B64" s="42"/>
      <c r="C64" s="77"/>
      <c r="D64" s="42" t="s">
        <v>93</v>
      </c>
      <c r="E64" s="43"/>
      <c r="F64" s="26" t="s">
        <v>18</v>
      </c>
      <c r="G64" s="146"/>
      <c r="H64" s="95"/>
      <c r="I64" s="95"/>
      <c r="J64" s="95"/>
      <c r="K64" s="95"/>
      <c r="L64" s="95"/>
      <c r="M64" s="95"/>
      <c r="N64" s="95"/>
      <c r="O64" s="95"/>
      <c r="P64" s="95"/>
      <c r="Q64" s="95"/>
      <c r="R64" s="95"/>
      <c r="S64" s="95"/>
      <c r="T64" s="95"/>
      <c r="U64" s="316"/>
      <c r="V64" s="303">
        <f>+X64-W64</f>
        <v>0</v>
      </c>
      <c r="W64" s="116">
        <f>+IF($X$53&lt;&gt;0,ROUND(X64/$X$53*$W$53,2),0)</f>
        <v>0</v>
      </c>
      <c r="X64" s="130">
        <f>+SUM(H64:U64)</f>
        <v>0</v>
      </c>
      <c r="Y64" s="21"/>
      <c r="Z64" s="21"/>
      <c r="AA64" s="14"/>
      <c r="AB64" s="14"/>
      <c r="AC64" s="14"/>
      <c r="AD64" s="14"/>
      <c r="AE64" s="14"/>
      <c r="AF64" s="14"/>
      <c r="AG64" s="14"/>
    </row>
    <row r="65" spans="1:33" x14ac:dyDescent="0.2">
      <c r="A65" s="134" t="s">
        <v>98</v>
      </c>
      <c r="B65" s="42"/>
      <c r="C65" s="77"/>
      <c r="D65" s="42" t="s">
        <v>94</v>
      </c>
      <c r="E65" s="43"/>
      <c r="F65" s="26" t="s">
        <v>18</v>
      </c>
      <c r="G65" s="146"/>
      <c r="H65" s="95"/>
      <c r="I65" s="95"/>
      <c r="J65" s="95"/>
      <c r="K65" s="95"/>
      <c r="L65" s="95"/>
      <c r="M65" s="95"/>
      <c r="N65" s="95"/>
      <c r="O65" s="95"/>
      <c r="P65" s="95"/>
      <c r="Q65" s="95"/>
      <c r="R65" s="95"/>
      <c r="S65" s="95"/>
      <c r="T65" s="95"/>
      <c r="U65" s="316"/>
      <c r="V65" s="303">
        <f t="shared" ref="V65:V68" si="17">+X65-W65</f>
        <v>0</v>
      </c>
      <c r="W65" s="116">
        <f t="shared" ref="W65:W68" si="18">+IF($X$53&lt;&gt;0,ROUND(X65/$X$53*$W$53,2),0)</f>
        <v>0</v>
      </c>
      <c r="X65" s="130">
        <f>+SUM(H65:U65)</f>
        <v>0</v>
      </c>
      <c r="Y65" s="21"/>
      <c r="Z65" s="21"/>
      <c r="AA65" s="14"/>
      <c r="AB65" s="14"/>
      <c r="AC65" s="14"/>
      <c r="AD65" s="14"/>
      <c r="AE65" s="14"/>
      <c r="AF65" s="14"/>
      <c r="AG65" s="14"/>
    </row>
    <row r="66" spans="1:33" x14ac:dyDescent="0.2">
      <c r="A66" s="134" t="s">
        <v>98</v>
      </c>
      <c r="B66" s="42"/>
      <c r="C66" s="77"/>
      <c r="D66" s="42" t="s">
        <v>95</v>
      </c>
      <c r="E66" s="43"/>
      <c r="F66" s="26" t="s">
        <v>18</v>
      </c>
      <c r="G66" s="146"/>
      <c r="H66" s="95"/>
      <c r="I66" s="95"/>
      <c r="J66" s="95"/>
      <c r="K66" s="95"/>
      <c r="L66" s="95"/>
      <c r="M66" s="95"/>
      <c r="N66" s="95"/>
      <c r="O66" s="95"/>
      <c r="P66" s="95"/>
      <c r="Q66" s="95"/>
      <c r="R66" s="95"/>
      <c r="S66" s="95"/>
      <c r="T66" s="95"/>
      <c r="U66" s="316"/>
      <c r="V66" s="303">
        <f t="shared" si="17"/>
        <v>0</v>
      </c>
      <c r="W66" s="116">
        <f t="shared" si="18"/>
        <v>0</v>
      </c>
      <c r="X66" s="130">
        <f>+SUM(H66:U66)</f>
        <v>0</v>
      </c>
      <c r="Y66" s="21"/>
      <c r="Z66" s="21"/>
      <c r="AA66" s="14"/>
      <c r="AB66" s="14"/>
      <c r="AC66" s="14"/>
      <c r="AD66" s="14"/>
      <c r="AE66" s="14"/>
      <c r="AF66" s="14"/>
      <c r="AG66" s="14"/>
    </row>
    <row r="67" spans="1:33" x14ac:dyDescent="0.2">
      <c r="A67" s="134" t="s">
        <v>98</v>
      </c>
      <c r="B67" s="42"/>
      <c r="C67" s="77"/>
      <c r="D67" s="42" t="s">
        <v>96</v>
      </c>
      <c r="E67" s="43"/>
      <c r="F67" s="26" t="s">
        <v>18</v>
      </c>
      <c r="G67" s="146"/>
      <c r="H67" s="95"/>
      <c r="I67" s="95"/>
      <c r="J67" s="95"/>
      <c r="K67" s="95"/>
      <c r="L67" s="95"/>
      <c r="M67" s="95"/>
      <c r="N67" s="95"/>
      <c r="O67" s="95"/>
      <c r="P67" s="95"/>
      <c r="Q67" s="95"/>
      <c r="R67" s="95"/>
      <c r="S67" s="95"/>
      <c r="T67" s="95"/>
      <c r="U67" s="316"/>
      <c r="V67" s="303">
        <f t="shared" si="17"/>
        <v>0</v>
      </c>
      <c r="W67" s="116">
        <f t="shared" si="18"/>
        <v>0</v>
      </c>
      <c r="X67" s="130">
        <f>+SUM(H67:U67)</f>
        <v>0</v>
      </c>
      <c r="Y67" s="21"/>
      <c r="Z67" s="21"/>
      <c r="AA67" s="14"/>
      <c r="AB67" s="14"/>
      <c r="AC67" s="14"/>
      <c r="AD67" s="14"/>
      <c r="AE67" s="14"/>
      <c r="AF67" s="14"/>
      <c r="AG67" s="14"/>
    </row>
    <row r="68" spans="1:33" x14ac:dyDescent="0.2">
      <c r="A68" s="134" t="s">
        <v>98</v>
      </c>
      <c r="B68" s="42"/>
      <c r="C68" s="77"/>
      <c r="D68" s="77" t="s">
        <v>135</v>
      </c>
      <c r="E68" s="43"/>
      <c r="F68" s="26" t="s">
        <v>18</v>
      </c>
      <c r="G68" s="146"/>
      <c r="H68" s="95"/>
      <c r="I68" s="95"/>
      <c r="J68" s="95"/>
      <c r="K68" s="95"/>
      <c r="L68" s="95"/>
      <c r="M68" s="95"/>
      <c r="N68" s="95"/>
      <c r="O68" s="95"/>
      <c r="P68" s="95"/>
      <c r="Q68" s="95"/>
      <c r="R68" s="95"/>
      <c r="S68" s="95"/>
      <c r="T68" s="95"/>
      <c r="U68" s="316"/>
      <c r="V68" s="115">
        <f t="shared" si="17"/>
        <v>0</v>
      </c>
      <c r="W68" s="315">
        <f t="shared" si="18"/>
        <v>0</v>
      </c>
      <c r="X68" s="130">
        <f>+SUM(H68:U68)</f>
        <v>0</v>
      </c>
      <c r="Y68" s="21"/>
      <c r="Z68" s="21"/>
      <c r="AA68" s="14"/>
      <c r="AB68" s="14"/>
      <c r="AC68" s="14"/>
      <c r="AD68" s="14"/>
      <c r="AE68" s="14"/>
      <c r="AF68" s="14"/>
      <c r="AG68" s="14"/>
    </row>
    <row r="69" spans="1:33" x14ac:dyDescent="0.2">
      <c r="A69" s="134" t="s">
        <v>98</v>
      </c>
      <c r="B69" s="42"/>
      <c r="C69" s="42"/>
      <c r="D69" s="380" t="s">
        <v>105</v>
      </c>
      <c r="E69" s="381"/>
      <c r="F69" s="49" t="s">
        <v>24</v>
      </c>
      <c r="G69" s="147"/>
      <c r="H69" s="52">
        <f>+SUM(H64:H68)</f>
        <v>0</v>
      </c>
      <c r="I69" s="52">
        <f t="shared" ref="I69:U69" si="19">+SUM(I64:I68)</f>
        <v>0</v>
      </c>
      <c r="J69" s="52">
        <f t="shared" si="19"/>
        <v>0</v>
      </c>
      <c r="K69" s="52">
        <f t="shared" si="19"/>
        <v>0</v>
      </c>
      <c r="L69" s="52">
        <f t="shared" si="19"/>
        <v>0</v>
      </c>
      <c r="M69" s="52">
        <f t="shared" si="19"/>
        <v>0</v>
      </c>
      <c r="N69" s="52">
        <f t="shared" si="19"/>
        <v>0</v>
      </c>
      <c r="O69" s="52">
        <f t="shared" si="19"/>
        <v>0</v>
      </c>
      <c r="P69" s="52">
        <f t="shared" si="19"/>
        <v>0</v>
      </c>
      <c r="Q69" s="52">
        <f t="shared" si="19"/>
        <v>0</v>
      </c>
      <c r="R69" s="52">
        <f t="shared" si="19"/>
        <v>0</v>
      </c>
      <c r="S69" s="52">
        <f t="shared" si="19"/>
        <v>0</v>
      </c>
      <c r="T69" s="52">
        <f t="shared" si="19"/>
        <v>0</v>
      </c>
      <c r="U69" s="118">
        <f t="shared" si="19"/>
        <v>0</v>
      </c>
      <c r="V69" s="117">
        <f>+SUM(V64:V68)</f>
        <v>0</v>
      </c>
      <c r="W69" s="305">
        <f>+SUM(W64:W68)</f>
        <v>0</v>
      </c>
      <c r="X69" s="119">
        <f>+SUM(X64:X68)</f>
        <v>0</v>
      </c>
      <c r="Y69" s="21"/>
      <c r="Z69" s="21"/>
      <c r="AA69" s="14"/>
      <c r="AB69" s="14"/>
      <c r="AC69" s="14"/>
      <c r="AD69" s="14"/>
      <c r="AE69" s="14"/>
      <c r="AF69" s="14"/>
      <c r="AG69" s="14"/>
    </row>
    <row r="70" spans="1:33" x14ac:dyDescent="0.2">
      <c r="A70" s="134" t="s">
        <v>98</v>
      </c>
      <c r="B70" s="42"/>
      <c r="C70" s="283" t="s">
        <v>211</v>
      </c>
      <c r="D70" s="284"/>
      <c r="E70" s="280"/>
      <c r="F70" s="73"/>
      <c r="G70" s="139"/>
      <c r="H70" s="52">
        <f t="shared" ref="H70:X70" si="20">+H53+H62-H69</f>
        <v>0</v>
      </c>
      <c r="I70" s="52">
        <f t="shared" si="20"/>
        <v>0</v>
      </c>
      <c r="J70" s="52">
        <f t="shared" si="20"/>
        <v>0</v>
      </c>
      <c r="K70" s="52">
        <f t="shared" si="20"/>
        <v>0</v>
      </c>
      <c r="L70" s="52">
        <f t="shared" si="20"/>
        <v>0</v>
      </c>
      <c r="M70" s="52">
        <f t="shared" si="20"/>
        <v>0</v>
      </c>
      <c r="N70" s="52">
        <f t="shared" si="20"/>
        <v>0</v>
      </c>
      <c r="O70" s="52">
        <f t="shared" si="20"/>
        <v>0</v>
      </c>
      <c r="P70" s="52">
        <f t="shared" si="20"/>
        <v>0</v>
      </c>
      <c r="Q70" s="52">
        <f t="shared" si="20"/>
        <v>0</v>
      </c>
      <c r="R70" s="52">
        <f t="shared" si="20"/>
        <v>0</v>
      </c>
      <c r="S70" s="52">
        <f t="shared" si="20"/>
        <v>0</v>
      </c>
      <c r="T70" s="52">
        <f t="shared" si="20"/>
        <v>0</v>
      </c>
      <c r="U70" s="118">
        <f t="shared" si="20"/>
        <v>0</v>
      </c>
      <c r="V70" s="117">
        <f t="shared" si="20"/>
        <v>0</v>
      </c>
      <c r="W70" s="314">
        <f t="shared" si="20"/>
        <v>0</v>
      </c>
      <c r="X70" s="163">
        <f t="shared" si="20"/>
        <v>0</v>
      </c>
      <c r="Y70" s="21"/>
      <c r="Z70" s="21"/>
      <c r="AA70" s="14"/>
      <c r="AB70" s="14"/>
      <c r="AC70" s="14"/>
      <c r="AD70" s="14"/>
      <c r="AE70" s="14"/>
      <c r="AF70" s="14"/>
      <c r="AG70" s="14"/>
    </row>
    <row r="71" spans="1:33" x14ac:dyDescent="0.2">
      <c r="A71" s="134" t="s">
        <v>99</v>
      </c>
      <c r="B71" s="42"/>
      <c r="C71" s="283" t="s">
        <v>215</v>
      </c>
      <c r="D71" s="284"/>
      <c r="E71" s="280"/>
      <c r="F71" s="73"/>
      <c r="G71" s="148"/>
      <c r="H71" s="74">
        <f t="shared" ref="H71:U71" si="21">+H41+H70</f>
        <v>0</v>
      </c>
      <c r="I71" s="74">
        <f t="shared" si="21"/>
        <v>0</v>
      </c>
      <c r="J71" s="74">
        <f t="shared" si="21"/>
        <v>0</v>
      </c>
      <c r="K71" s="74">
        <f t="shared" si="21"/>
        <v>0</v>
      </c>
      <c r="L71" s="74">
        <f t="shared" si="21"/>
        <v>0</v>
      </c>
      <c r="M71" s="74">
        <f t="shared" si="21"/>
        <v>0</v>
      </c>
      <c r="N71" s="74">
        <f t="shared" si="21"/>
        <v>0</v>
      </c>
      <c r="O71" s="74">
        <f t="shared" si="21"/>
        <v>0</v>
      </c>
      <c r="P71" s="74">
        <f t="shared" si="21"/>
        <v>0</v>
      </c>
      <c r="Q71" s="74">
        <f t="shared" si="21"/>
        <v>0</v>
      </c>
      <c r="R71" s="74">
        <f t="shared" si="21"/>
        <v>0</v>
      </c>
      <c r="S71" s="74">
        <f t="shared" si="21"/>
        <v>0</v>
      </c>
      <c r="T71" s="74">
        <f t="shared" si="21"/>
        <v>0</v>
      </c>
      <c r="U71" s="314">
        <f t="shared" si="21"/>
        <v>0</v>
      </c>
      <c r="V71" s="117">
        <f>+V70+V41</f>
        <v>0</v>
      </c>
      <c r="W71" s="305">
        <f>+W70+W41</f>
        <v>0</v>
      </c>
      <c r="X71" s="117">
        <f>+X70+X41</f>
        <v>0</v>
      </c>
      <c r="Y71" s="130"/>
      <c r="Z71" s="218"/>
      <c r="AA71" s="14"/>
      <c r="AB71" s="14"/>
      <c r="AC71" s="14"/>
      <c r="AD71" s="14"/>
      <c r="AE71" s="14"/>
      <c r="AF71" s="14"/>
      <c r="AG71" s="14"/>
    </row>
    <row r="72" spans="1:33" x14ac:dyDescent="0.2">
      <c r="A72" s="133" t="s">
        <v>99</v>
      </c>
      <c r="B72" s="42"/>
      <c r="C72" s="368" t="s">
        <v>139</v>
      </c>
      <c r="D72" s="369"/>
      <c r="E72" s="370"/>
      <c r="F72" s="75"/>
      <c r="G72" s="149"/>
      <c r="H72" s="37"/>
      <c r="I72" s="37"/>
      <c r="J72" s="37"/>
      <c r="K72" s="37"/>
      <c r="L72" s="37"/>
      <c r="M72" s="37"/>
      <c r="N72" s="37"/>
      <c r="O72" s="37"/>
      <c r="P72" s="37"/>
      <c r="Q72" s="37"/>
      <c r="R72" s="37"/>
      <c r="S72" s="37"/>
      <c r="T72" s="37"/>
      <c r="U72" s="315"/>
      <c r="V72" s="137"/>
      <c r="W72" s="112"/>
      <c r="X72" s="218">
        <f>+X71-SUM(H71:U71)</f>
        <v>0</v>
      </c>
      <c r="Y72" s="21"/>
      <c r="Z72" s="21"/>
      <c r="AA72" s="14"/>
      <c r="AB72" s="14"/>
      <c r="AC72" s="14"/>
      <c r="AD72" s="14"/>
      <c r="AE72" s="14"/>
      <c r="AF72" s="14"/>
      <c r="AG72" s="14"/>
    </row>
    <row r="73" spans="1:33" x14ac:dyDescent="0.2">
      <c r="A73" s="133" t="s">
        <v>99</v>
      </c>
      <c r="B73" s="77" t="s">
        <v>27</v>
      </c>
      <c r="C73" s="77" t="s">
        <v>192</v>
      </c>
      <c r="D73" s="77" t="s">
        <v>244</v>
      </c>
      <c r="E73" s="42"/>
      <c r="F73" s="26" t="s">
        <v>18</v>
      </c>
      <c r="G73" s="138"/>
      <c r="H73" s="91"/>
      <c r="I73" s="92"/>
      <c r="J73" s="92"/>
      <c r="K73" s="92"/>
      <c r="L73" s="92"/>
      <c r="M73" s="92"/>
      <c r="N73" s="92"/>
      <c r="O73" s="92"/>
      <c r="P73" s="92"/>
      <c r="Q73" s="92"/>
      <c r="R73" s="92"/>
      <c r="S73" s="92"/>
      <c r="T73" s="92"/>
      <c r="U73" s="319"/>
      <c r="V73" s="306"/>
      <c r="W73" s="112"/>
      <c r="X73" s="21"/>
      <c r="Y73" s="21"/>
      <c r="Z73" s="21"/>
      <c r="AA73" s="14"/>
      <c r="AB73" s="14"/>
      <c r="AC73" s="14"/>
      <c r="AD73" s="14"/>
      <c r="AE73" s="14"/>
      <c r="AF73" s="14"/>
      <c r="AG73" s="14"/>
    </row>
    <row r="74" spans="1:33" x14ac:dyDescent="0.2">
      <c r="A74" s="133" t="s">
        <v>99</v>
      </c>
      <c r="B74" s="77" t="s">
        <v>27</v>
      </c>
      <c r="C74" s="77" t="s">
        <v>192</v>
      </c>
      <c r="D74" s="77" t="s">
        <v>245</v>
      </c>
      <c r="E74" s="42"/>
      <c r="F74" s="26" t="s">
        <v>18</v>
      </c>
      <c r="G74" s="138"/>
      <c r="H74" s="81"/>
      <c r="I74" s="82"/>
      <c r="J74" s="82"/>
      <c r="K74" s="82"/>
      <c r="L74" s="82"/>
      <c r="M74" s="82"/>
      <c r="N74" s="82"/>
      <c r="O74" s="82"/>
      <c r="P74" s="82"/>
      <c r="Q74" s="82"/>
      <c r="R74" s="82"/>
      <c r="S74" s="82"/>
      <c r="T74" s="82"/>
      <c r="U74" s="320"/>
      <c r="V74" s="306"/>
      <c r="W74" s="112"/>
      <c r="X74" s="21"/>
      <c r="Y74" s="21"/>
      <c r="Z74" s="21"/>
      <c r="AA74" s="14"/>
      <c r="AB74" s="14"/>
      <c r="AC74" s="14"/>
      <c r="AD74" s="14"/>
      <c r="AE74" s="14"/>
      <c r="AF74" s="14"/>
      <c r="AG74" s="14"/>
    </row>
    <row r="75" spans="1:33" x14ac:dyDescent="0.2">
      <c r="A75" s="133" t="s">
        <v>99</v>
      </c>
      <c r="B75" s="77" t="s">
        <v>27</v>
      </c>
      <c r="C75" s="77" t="s">
        <v>192</v>
      </c>
      <c r="D75" s="77" t="s">
        <v>246</v>
      </c>
      <c r="E75" s="42"/>
      <c r="F75" s="26" t="s">
        <v>18</v>
      </c>
      <c r="G75" s="138"/>
      <c r="H75" s="81"/>
      <c r="I75" s="82"/>
      <c r="J75" s="82"/>
      <c r="K75" s="82"/>
      <c r="L75" s="82"/>
      <c r="M75" s="82"/>
      <c r="N75" s="82"/>
      <c r="O75" s="82"/>
      <c r="P75" s="82"/>
      <c r="Q75" s="82"/>
      <c r="R75" s="82"/>
      <c r="S75" s="82"/>
      <c r="T75" s="82"/>
      <c r="U75" s="320"/>
      <c r="V75" s="306"/>
      <c r="W75" s="112"/>
      <c r="X75" s="21"/>
      <c r="Y75" s="21"/>
      <c r="Z75" s="21"/>
      <c r="AA75" s="14"/>
      <c r="AB75" s="14"/>
      <c r="AC75" s="14"/>
      <c r="AD75" s="14"/>
      <c r="AE75" s="14"/>
      <c r="AF75" s="14"/>
      <c r="AG75" s="14"/>
    </row>
    <row r="76" spans="1:33" x14ac:dyDescent="0.2">
      <c r="A76" s="133" t="s">
        <v>99</v>
      </c>
      <c r="B76" s="77" t="s">
        <v>27</v>
      </c>
      <c r="C76" s="77" t="s">
        <v>192</v>
      </c>
      <c r="D76" s="77" t="s">
        <v>140</v>
      </c>
      <c r="E76" s="42"/>
      <c r="F76" s="26" t="s">
        <v>18</v>
      </c>
      <c r="G76" s="138"/>
      <c r="H76" s="83"/>
      <c r="I76" s="84"/>
      <c r="J76" s="84"/>
      <c r="K76" s="84"/>
      <c r="L76" s="84"/>
      <c r="M76" s="84"/>
      <c r="N76" s="84"/>
      <c r="O76" s="84"/>
      <c r="P76" s="84"/>
      <c r="Q76" s="84"/>
      <c r="R76" s="84"/>
      <c r="S76" s="84"/>
      <c r="T76" s="84"/>
      <c r="U76" s="321"/>
      <c r="V76" s="306"/>
      <c r="W76" s="112"/>
      <c r="X76" s="21"/>
      <c r="Y76" s="124"/>
      <c r="Z76" s="123"/>
      <c r="AA76" s="14"/>
      <c r="AB76" s="14"/>
      <c r="AC76" s="14"/>
      <c r="AD76" s="14"/>
      <c r="AE76" s="14"/>
      <c r="AF76" s="14"/>
      <c r="AG76" s="14"/>
    </row>
    <row r="77" spans="1:33" x14ac:dyDescent="0.2">
      <c r="A77" s="133" t="s">
        <v>99</v>
      </c>
      <c r="B77" s="42"/>
      <c r="C77" s="42"/>
      <c r="D77" s="77" t="s">
        <v>141</v>
      </c>
      <c r="E77" s="42"/>
      <c r="F77" s="26" t="s">
        <v>18</v>
      </c>
      <c r="G77" s="146"/>
      <c r="H77" s="95"/>
      <c r="I77" s="95"/>
      <c r="J77" s="95"/>
      <c r="K77" s="95"/>
      <c r="L77" s="95"/>
      <c r="M77" s="95"/>
      <c r="N77" s="95"/>
      <c r="O77" s="95"/>
      <c r="P77" s="95"/>
      <c r="Q77" s="95"/>
      <c r="R77" s="95"/>
      <c r="S77" s="95"/>
      <c r="T77" s="95"/>
      <c r="U77" s="316"/>
      <c r="V77" s="306"/>
      <c r="W77" s="112"/>
      <c r="X77" s="21"/>
      <c r="Y77" s="21"/>
      <c r="Z77" s="21"/>
      <c r="AA77" s="14"/>
      <c r="AB77" s="14"/>
      <c r="AC77" s="14"/>
      <c r="AD77" s="14"/>
      <c r="AE77" s="14"/>
      <c r="AF77" s="14"/>
      <c r="AG77" s="14"/>
    </row>
    <row r="78" spans="1:33" x14ac:dyDescent="0.2">
      <c r="A78" s="133" t="s">
        <v>99</v>
      </c>
      <c r="B78" s="42"/>
      <c r="C78" s="42"/>
      <c r="D78" s="77" t="s">
        <v>142</v>
      </c>
      <c r="E78" s="42"/>
      <c r="F78" s="26" t="s">
        <v>18</v>
      </c>
      <c r="G78" s="146"/>
      <c r="H78" s="95"/>
      <c r="I78" s="95"/>
      <c r="J78" s="95"/>
      <c r="K78" s="95"/>
      <c r="L78" s="95"/>
      <c r="M78" s="95"/>
      <c r="N78" s="95"/>
      <c r="O78" s="95"/>
      <c r="P78" s="95"/>
      <c r="Q78" s="95"/>
      <c r="R78" s="95"/>
      <c r="S78" s="95"/>
      <c r="T78" s="95"/>
      <c r="U78" s="316"/>
      <c r="V78" s="306"/>
      <c r="W78" s="112"/>
      <c r="X78" s="21"/>
      <c r="Y78" s="21"/>
      <c r="Z78" s="21"/>
      <c r="AA78" s="14"/>
      <c r="AB78" s="14"/>
      <c r="AC78" s="14"/>
      <c r="AD78" s="14"/>
      <c r="AE78" s="14"/>
      <c r="AF78" s="14"/>
      <c r="AG78" s="14"/>
    </row>
    <row r="79" spans="1:33" x14ac:dyDescent="0.2">
      <c r="A79" s="134" t="s">
        <v>99</v>
      </c>
      <c r="B79" s="42"/>
      <c r="C79" s="77" t="s">
        <v>192</v>
      </c>
      <c r="D79" s="77" t="s">
        <v>209</v>
      </c>
      <c r="E79" s="42"/>
      <c r="F79" s="26" t="s">
        <v>18</v>
      </c>
      <c r="G79" s="146"/>
      <c r="H79" s="95"/>
      <c r="I79" s="95"/>
      <c r="J79" s="95"/>
      <c r="K79" s="95"/>
      <c r="L79" s="95"/>
      <c r="M79" s="95"/>
      <c r="N79" s="95"/>
      <c r="O79" s="95"/>
      <c r="P79" s="95"/>
      <c r="Q79" s="95"/>
      <c r="R79" s="95"/>
      <c r="S79" s="95"/>
      <c r="T79" s="95"/>
      <c r="U79" s="316"/>
      <c r="V79" s="306"/>
      <c r="W79" s="112"/>
      <c r="X79" s="21"/>
      <c r="Y79" s="21"/>
      <c r="Z79" s="21"/>
      <c r="AA79" s="14"/>
      <c r="AB79" s="14"/>
      <c r="AC79" s="14"/>
      <c r="AD79" s="14"/>
      <c r="AE79" s="14"/>
      <c r="AF79" s="14"/>
      <c r="AG79" s="14"/>
    </row>
    <row r="80" spans="1:33" x14ac:dyDescent="0.2">
      <c r="A80" s="133" t="s">
        <v>99</v>
      </c>
      <c r="B80" s="42"/>
      <c r="C80" s="77" t="s">
        <v>192</v>
      </c>
      <c r="D80" s="77" t="s">
        <v>26</v>
      </c>
      <c r="E80" s="42"/>
      <c r="F80" s="26" t="s">
        <v>18</v>
      </c>
      <c r="G80" s="146"/>
      <c r="H80" s="95"/>
      <c r="I80" s="95"/>
      <c r="J80" s="95"/>
      <c r="K80" s="95"/>
      <c r="L80" s="95"/>
      <c r="M80" s="95"/>
      <c r="N80" s="95"/>
      <c r="O80" s="95"/>
      <c r="P80" s="95"/>
      <c r="Q80" s="95"/>
      <c r="R80" s="95"/>
      <c r="S80" s="95"/>
      <c r="T80" s="95"/>
      <c r="U80" s="316"/>
      <c r="V80" s="306"/>
      <c r="W80" s="112"/>
      <c r="X80" s="21"/>
      <c r="Y80" s="21"/>
      <c r="Z80" s="21"/>
      <c r="AA80" s="14"/>
      <c r="AB80" s="14"/>
      <c r="AC80" s="14"/>
      <c r="AD80" s="14"/>
      <c r="AE80" s="14"/>
      <c r="AF80" s="14"/>
      <c r="AG80" s="14"/>
    </row>
    <row r="81" spans="1:33" x14ac:dyDescent="0.2">
      <c r="A81" s="133" t="s">
        <v>99</v>
      </c>
      <c r="B81" s="77" t="s">
        <v>27</v>
      </c>
      <c r="C81" s="77" t="s">
        <v>192</v>
      </c>
      <c r="D81" s="77" t="s">
        <v>247</v>
      </c>
      <c r="E81" s="42"/>
      <c r="F81" s="26" t="s">
        <v>18</v>
      </c>
      <c r="G81" s="149"/>
      <c r="H81" s="86"/>
      <c r="I81" s="86"/>
      <c r="J81" s="86"/>
      <c r="K81" s="86"/>
      <c r="L81" s="86"/>
      <c r="M81" s="86"/>
      <c r="N81" s="86"/>
      <c r="O81" s="86"/>
      <c r="P81" s="86"/>
      <c r="Q81" s="86"/>
      <c r="R81" s="86"/>
      <c r="S81" s="86"/>
      <c r="T81" s="86"/>
      <c r="U81" s="322"/>
      <c r="V81" s="306"/>
      <c r="W81" s="112"/>
      <c r="X81" s="21"/>
      <c r="Y81" s="21"/>
      <c r="Z81" s="21"/>
      <c r="AA81" s="14"/>
      <c r="AB81" s="14"/>
      <c r="AC81" s="14"/>
      <c r="AD81" s="14"/>
      <c r="AE81" s="14"/>
      <c r="AF81" s="14"/>
      <c r="AG81" s="14"/>
    </row>
    <row r="82" spans="1:33" x14ac:dyDescent="0.2">
      <c r="A82" s="133" t="s">
        <v>99</v>
      </c>
      <c r="B82" s="42"/>
      <c r="C82" s="77" t="s">
        <v>192</v>
      </c>
      <c r="D82" s="77" t="s">
        <v>143</v>
      </c>
      <c r="E82" s="42"/>
      <c r="F82" s="26" t="s">
        <v>18</v>
      </c>
      <c r="G82" s="146"/>
      <c r="H82" s="95"/>
      <c r="I82" s="95"/>
      <c r="J82" s="95"/>
      <c r="K82" s="95"/>
      <c r="L82" s="95"/>
      <c r="M82" s="95"/>
      <c r="N82" s="95"/>
      <c r="O82" s="95"/>
      <c r="P82" s="95"/>
      <c r="Q82" s="95"/>
      <c r="R82" s="95"/>
      <c r="S82" s="95"/>
      <c r="T82" s="95"/>
      <c r="U82" s="316"/>
      <c r="V82" s="306"/>
      <c r="W82" s="112"/>
      <c r="X82" s="21"/>
      <c r="Y82" s="21"/>
      <c r="Z82" s="21"/>
      <c r="AA82" s="14"/>
      <c r="AB82" s="14"/>
      <c r="AC82" s="14"/>
      <c r="AD82" s="14"/>
      <c r="AE82" s="14"/>
      <c r="AF82" s="14"/>
      <c r="AG82" s="14"/>
    </row>
    <row r="83" spans="1:33" x14ac:dyDescent="0.2">
      <c r="A83" s="133" t="s">
        <v>99</v>
      </c>
      <c r="B83" s="42"/>
      <c r="C83" s="42"/>
      <c r="D83" s="77" t="s">
        <v>144</v>
      </c>
      <c r="E83" s="42"/>
      <c r="F83" s="26" t="s">
        <v>18</v>
      </c>
      <c r="G83" s="146"/>
      <c r="H83" s="95"/>
      <c r="I83" s="95"/>
      <c r="J83" s="95"/>
      <c r="K83" s="95"/>
      <c r="L83" s="95"/>
      <c r="M83" s="95"/>
      <c r="N83" s="95"/>
      <c r="O83" s="95"/>
      <c r="P83" s="95"/>
      <c r="Q83" s="95"/>
      <c r="R83" s="95"/>
      <c r="S83" s="95"/>
      <c r="T83" s="95"/>
      <c r="U83" s="316"/>
      <c r="V83" s="306"/>
      <c r="W83" s="112"/>
      <c r="X83" s="21"/>
      <c r="Y83" s="21"/>
      <c r="Z83" s="21"/>
      <c r="AA83" s="14"/>
      <c r="AB83" s="14"/>
      <c r="AC83" s="14"/>
      <c r="AD83" s="14"/>
      <c r="AE83" s="14"/>
      <c r="AF83" s="14"/>
      <c r="AG83" s="14"/>
    </row>
    <row r="84" spans="1:33" x14ac:dyDescent="0.2">
      <c r="A84" s="133" t="s">
        <v>99</v>
      </c>
      <c r="B84" s="42"/>
      <c r="C84" s="42"/>
      <c r="D84" s="77" t="s">
        <v>203</v>
      </c>
      <c r="E84" s="42"/>
      <c r="F84" s="26" t="s">
        <v>18</v>
      </c>
      <c r="G84" s="146"/>
      <c r="H84" s="95"/>
      <c r="I84" s="95"/>
      <c r="J84" s="95"/>
      <c r="K84" s="95"/>
      <c r="L84" s="95"/>
      <c r="M84" s="95"/>
      <c r="N84" s="95"/>
      <c r="O84" s="95"/>
      <c r="P84" s="95"/>
      <c r="Q84" s="95"/>
      <c r="R84" s="95"/>
      <c r="S84" s="95"/>
      <c r="T84" s="95"/>
      <c r="U84" s="316"/>
      <c r="V84" s="306"/>
      <c r="W84" s="112"/>
      <c r="X84" s="21"/>
      <c r="Y84" s="21"/>
      <c r="Z84" s="21"/>
      <c r="AA84" s="14"/>
      <c r="AB84" s="14"/>
      <c r="AC84" s="14"/>
      <c r="AD84" s="14"/>
      <c r="AE84" s="14"/>
      <c r="AF84" s="14"/>
      <c r="AG84" s="14"/>
    </row>
    <row r="85" spans="1:33" x14ac:dyDescent="0.2">
      <c r="A85" s="133" t="s">
        <v>99</v>
      </c>
      <c r="B85" s="42"/>
      <c r="C85" s="77" t="s">
        <v>192</v>
      </c>
      <c r="D85" s="77" t="s">
        <v>248</v>
      </c>
      <c r="E85" s="42"/>
      <c r="F85" s="26" t="s">
        <v>18</v>
      </c>
      <c r="G85" s="146"/>
      <c r="H85" s="95"/>
      <c r="I85" s="95"/>
      <c r="J85" s="95"/>
      <c r="K85" s="95"/>
      <c r="L85" s="95"/>
      <c r="M85" s="95"/>
      <c r="N85" s="95"/>
      <c r="O85" s="95"/>
      <c r="P85" s="95"/>
      <c r="Q85" s="95"/>
      <c r="R85" s="95"/>
      <c r="S85" s="95"/>
      <c r="T85" s="95"/>
      <c r="U85" s="316"/>
      <c r="V85" s="306"/>
      <c r="W85" s="112"/>
      <c r="X85" s="21"/>
      <c r="Y85" s="21"/>
      <c r="Z85" s="21"/>
      <c r="AA85" s="14"/>
      <c r="AB85" s="14"/>
      <c r="AC85" s="14"/>
      <c r="AD85" s="14"/>
      <c r="AE85" s="14"/>
      <c r="AF85" s="14"/>
      <c r="AG85" s="14"/>
    </row>
    <row r="86" spans="1:33" x14ac:dyDescent="0.2">
      <c r="A86" s="133" t="s">
        <v>99</v>
      </c>
      <c r="B86" s="42"/>
      <c r="C86" s="77" t="s">
        <v>192</v>
      </c>
      <c r="D86" s="77" t="s">
        <v>146</v>
      </c>
      <c r="E86" s="42"/>
      <c r="F86" s="26" t="s">
        <v>18</v>
      </c>
      <c r="G86" s="146"/>
      <c r="H86" s="95"/>
      <c r="I86" s="95"/>
      <c r="J86" s="95"/>
      <c r="K86" s="95"/>
      <c r="L86" s="95"/>
      <c r="M86" s="95"/>
      <c r="N86" s="95"/>
      <c r="O86" s="95"/>
      <c r="P86" s="95"/>
      <c r="Q86" s="95"/>
      <c r="R86" s="95"/>
      <c r="S86" s="95"/>
      <c r="T86" s="95"/>
      <c r="U86" s="316"/>
      <c r="V86" s="306"/>
      <c r="W86" s="112"/>
      <c r="X86" s="21"/>
      <c r="Y86" s="21"/>
      <c r="Z86" s="21"/>
      <c r="AA86" s="14"/>
      <c r="AB86" s="14"/>
      <c r="AC86" s="14"/>
      <c r="AD86" s="14"/>
      <c r="AE86" s="14"/>
      <c r="AF86" s="14"/>
      <c r="AG86" s="14"/>
    </row>
    <row r="87" spans="1:33" x14ac:dyDescent="0.2">
      <c r="A87" s="133" t="s">
        <v>99</v>
      </c>
      <c r="B87" s="42"/>
      <c r="C87" s="42"/>
      <c r="D87" s="77" t="s">
        <v>147</v>
      </c>
      <c r="E87" s="42"/>
      <c r="F87" s="26" t="s">
        <v>18</v>
      </c>
      <c r="G87" s="146"/>
      <c r="H87" s="95"/>
      <c r="I87" s="95"/>
      <c r="J87" s="95"/>
      <c r="K87" s="95"/>
      <c r="L87" s="95"/>
      <c r="M87" s="95"/>
      <c r="N87" s="95"/>
      <c r="O87" s="95"/>
      <c r="P87" s="95"/>
      <c r="Q87" s="95"/>
      <c r="R87" s="95"/>
      <c r="S87" s="95"/>
      <c r="T87" s="95"/>
      <c r="U87" s="316"/>
      <c r="V87" s="306"/>
      <c r="W87" s="112"/>
      <c r="X87" s="21"/>
      <c r="Y87" s="21"/>
      <c r="Z87" s="21"/>
      <c r="AA87" s="14"/>
      <c r="AB87" s="14"/>
      <c r="AC87" s="14"/>
      <c r="AD87" s="14"/>
      <c r="AE87" s="14"/>
      <c r="AF87" s="14"/>
      <c r="AG87" s="14"/>
    </row>
    <row r="88" spans="1:33" x14ac:dyDescent="0.2">
      <c r="A88" s="133" t="s">
        <v>99</v>
      </c>
      <c r="B88" s="42"/>
      <c r="C88" s="42"/>
      <c r="D88" s="77" t="s">
        <v>148</v>
      </c>
      <c r="E88" s="42"/>
      <c r="F88" s="26" t="s">
        <v>18</v>
      </c>
      <c r="G88" s="146"/>
      <c r="H88" s="95"/>
      <c r="I88" s="95"/>
      <c r="J88" s="95"/>
      <c r="K88" s="95"/>
      <c r="L88" s="95"/>
      <c r="M88" s="95"/>
      <c r="N88" s="95"/>
      <c r="O88" s="95"/>
      <c r="P88" s="95"/>
      <c r="Q88" s="95"/>
      <c r="R88" s="95"/>
      <c r="S88" s="95"/>
      <c r="T88" s="95"/>
      <c r="U88" s="316"/>
      <c r="V88" s="306"/>
      <c r="W88" s="112"/>
      <c r="X88" s="21"/>
      <c r="Y88" s="21"/>
      <c r="Z88" s="21"/>
      <c r="AA88" s="14"/>
      <c r="AB88" s="14"/>
      <c r="AC88" s="14"/>
      <c r="AD88" s="14"/>
      <c r="AE88" s="14"/>
      <c r="AF88" s="14"/>
      <c r="AG88" s="14"/>
    </row>
    <row r="89" spans="1:33" x14ac:dyDescent="0.2">
      <c r="A89" s="133" t="s">
        <v>98</v>
      </c>
      <c r="B89" s="375" t="s">
        <v>349</v>
      </c>
      <c r="C89" s="375"/>
      <c r="D89" s="375"/>
      <c r="E89" s="375"/>
      <c r="F89" s="375"/>
      <c r="G89" s="150"/>
      <c r="H89" s="129"/>
      <c r="I89" s="44"/>
      <c r="J89" s="44"/>
      <c r="K89" s="44"/>
      <c r="L89" s="44"/>
      <c r="M89" s="44"/>
      <c r="N89" s="44"/>
      <c r="O89" s="44"/>
      <c r="P89" s="44"/>
      <c r="Q89" s="44"/>
      <c r="R89" s="44"/>
      <c r="S89" s="44"/>
      <c r="T89" s="44"/>
      <c r="U89" s="317"/>
      <c r="V89" s="128"/>
      <c r="W89" s="112"/>
      <c r="X89" s="21"/>
      <c r="Y89" s="21"/>
      <c r="Z89" s="21"/>
      <c r="AA89" s="14"/>
      <c r="AB89" s="14"/>
      <c r="AC89" s="14"/>
      <c r="AD89" s="14"/>
      <c r="AE89" s="14"/>
      <c r="AF89" s="14"/>
      <c r="AG89" s="14"/>
    </row>
    <row r="90" spans="1:33" x14ac:dyDescent="0.2">
      <c r="A90" s="134" t="s">
        <v>98</v>
      </c>
      <c r="B90" s="77" t="s">
        <v>344</v>
      </c>
      <c r="C90" s="213" t="s">
        <v>267</v>
      </c>
      <c r="D90" s="206"/>
      <c r="E90" s="77" t="s">
        <v>398</v>
      </c>
      <c r="F90" s="126" t="s">
        <v>24</v>
      </c>
      <c r="G90" s="144"/>
      <c r="H90" s="11">
        <f>+SUMIF($B$15:$B$72,$B90,H$15:H$72)</f>
        <v>0</v>
      </c>
      <c r="I90" s="11">
        <f t="shared" ref="I90:U91" si="22">+SUMIF($B$15:$B$72,$B90,I$15:I$72)</f>
        <v>0</v>
      </c>
      <c r="J90" s="11">
        <f t="shared" si="22"/>
        <v>0</v>
      </c>
      <c r="K90" s="11">
        <f t="shared" si="22"/>
        <v>0</v>
      </c>
      <c r="L90" s="11">
        <f t="shared" si="22"/>
        <v>0</v>
      </c>
      <c r="M90" s="11">
        <f t="shared" si="22"/>
        <v>0</v>
      </c>
      <c r="N90" s="11">
        <f t="shared" si="22"/>
        <v>0</v>
      </c>
      <c r="O90" s="11">
        <f t="shared" si="22"/>
        <v>0</v>
      </c>
      <c r="P90" s="11">
        <f t="shared" si="22"/>
        <v>0</v>
      </c>
      <c r="Q90" s="11">
        <f t="shared" si="22"/>
        <v>0</v>
      </c>
      <c r="R90" s="11">
        <f t="shared" si="22"/>
        <v>0</v>
      </c>
      <c r="S90" s="11">
        <f t="shared" si="22"/>
        <v>0</v>
      </c>
      <c r="T90" s="11">
        <f t="shared" si="22"/>
        <v>0</v>
      </c>
      <c r="U90" s="116">
        <f t="shared" si="22"/>
        <v>0</v>
      </c>
      <c r="V90" s="217">
        <f>+X90-W90</f>
        <v>0</v>
      </c>
      <c r="W90" s="216">
        <f>+IF($V$8&gt;Tablas!$N$116,0,IF($X$90+$X$91&gt;0,ROUND(MIN($V$167*0.4,$X$90+$X$91)/(X90+X91)*X90,2),0))</f>
        <v>0</v>
      </c>
      <c r="X90" s="130">
        <f t="shared" ref="X90:X91" si="23">+SUM(H90:U90)</f>
        <v>0</v>
      </c>
      <c r="Y90" s="21"/>
      <c r="Z90" s="21"/>
      <c r="AA90" s="14"/>
      <c r="AB90" s="14"/>
      <c r="AC90" s="14"/>
      <c r="AD90" s="14"/>
      <c r="AE90" s="14"/>
      <c r="AF90" s="14"/>
      <c r="AG90" s="14"/>
    </row>
    <row r="91" spans="1:33" x14ac:dyDescent="0.2">
      <c r="A91" s="134" t="s">
        <v>98</v>
      </c>
      <c r="B91" s="77" t="s">
        <v>400</v>
      </c>
      <c r="C91" s="213" t="s">
        <v>267</v>
      </c>
      <c r="D91" s="206"/>
      <c r="E91" s="77" t="s">
        <v>399</v>
      </c>
      <c r="F91" s="126" t="s">
        <v>24</v>
      </c>
      <c r="G91" s="144"/>
      <c r="H91" s="11">
        <f t="shared" ref="H91" si="24">+SUMIF($B$15:$B$72,$B91,H$15:H$72)</f>
        <v>0</v>
      </c>
      <c r="I91" s="11">
        <f t="shared" si="22"/>
        <v>0</v>
      </c>
      <c r="J91" s="11">
        <f t="shared" si="22"/>
        <v>0</v>
      </c>
      <c r="K91" s="11">
        <f t="shared" si="22"/>
        <v>0</v>
      </c>
      <c r="L91" s="11">
        <f t="shared" si="22"/>
        <v>0</v>
      </c>
      <c r="M91" s="11">
        <f t="shared" si="22"/>
        <v>0</v>
      </c>
      <c r="N91" s="11">
        <f t="shared" si="22"/>
        <v>0</v>
      </c>
      <c r="O91" s="11">
        <f t="shared" si="22"/>
        <v>0</v>
      </c>
      <c r="P91" s="11">
        <f t="shared" si="22"/>
        <v>0</v>
      </c>
      <c r="Q91" s="11">
        <f t="shared" si="22"/>
        <v>0</v>
      </c>
      <c r="R91" s="11">
        <f t="shared" si="22"/>
        <v>0</v>
      </c>
      <c r="S91" s="11">
        <f t="shared" si="22"/>
        <v>0</v>
      </c>
      <c r="T91" s="11">
        <f t="shared" si="22"/>
        <v>0</v>
      </c>
      <c r="U91" s="116">
        <f t="shared" si="22"/>
        <v>0</v>
      </c>
      <c r="V91" s="217">
        <f>+X91-W91</f>
        <v>0</v>
      </c>
      <c r="W91" s="216">
        <f>+IF(V8&gt;Tablas!$N$116,0,IF($X$90+$X$91&gt;0,ROUND(MIN($V$167*0.4,$X$90+$X$91)-W90,2),0))</f>
        <v>0</v>
      </c>
      <c r="X91" s="130">
        <f t="shared" si="23"/>
        <v>0</v>
      </c>
      <c r="Y91" s="21"/>
      <c r="Z91" s="21"/>
      <c r="AA91" s="14"/>
      <c r="AB91" s="14"/>
      <c r="AC91" s="14"/>
      <c r="AD91" s="14"/>
      <c r="AE91" s="14"/>
      <c r="AF91" s="14"/>
      <c r="AG91" s="14"/>
    </row>
    <row r="92" spans="1:33" x14ac:dyDescent="0.2">
      <c r="A92" s="134" t="s">
        <v>98</v>
      </c>
      <c r="B92" s="77" t="s">
        <v>346</v>
      </c>
      <c r="C92" s="77"/>
      <c r="D92" s="206"/>
      <c r="E92" s="77" t="s">
        <v>401</v>
      </c>
      <c r="F92" s="126" t="s">
        <v>24</v>
      </c>
      <c r="G92" s="144"/>
      <c r="H92" s="11">
        <f>IF(H1&gt;0,IF(H$8&lt;=HLOOKUP(H1,Tablas!$B$112:$N$116,5,FALSE),IF(H90+H91&lt;&gt;0,ROUND(MIN((H90+H91),(H$167-G$167)*0.4)/(H90+H91)*H90,2),0),0),0)</f>
        <v>0</v>
      </c>
      <c r="I92" s="11">
        <f>IF(I1&gt;0,IF(I$8&lt;HLOOKUP(I1,Tablas!$B$112:$N$116,5,FALSE),IF(I90+I91&lt;&gt;0,ROUND(MIN((I90+I91),(I$167-H$167)*0.4)/(I90+I91)*I90,2),0),0),0)</f>
        <v>0</v>
      </c>
      <c r="J92" s="11">
        <f>IF(J1&gt;0,IF(J$8&lt;HLOOKUP(J1,Tablas!$B$112:$N$116,5,FALSE),IF(J90+J91&lt;&gt;0,ROUND(MIN((J90+J91),(J$167-I$167)*0.4)/(J90+J91)*J90,2),0),0),0)</f>
        <v>0</v>
      </c>
      <c r="K92" s="11">
        <f>IF(K1&gt;0,IF(K$8&lt;HLOOKUP(K1,Tablas!$B$112:$N$116,5,FALSE),IF(K90+K91&lt;&gt;0,ROUND(MIN((K90+K91),(K$167-J$167)*0.4)/(K90+K91)*K90,2),0),0),0)</f>
        <v>0</v>
      </c>
      <c r="L92" s="11">
        <f>IF(L1&gt;0,IF(L$8&lt;HLOOKUP(L1,Tablas!$B$112:$N$116,5,FALSE),IF(L90+L91&lt;&gt;0,ROUND(MIN((L90+L91),(L$167-K$167)*0.4)/(L90+L91)*L90,2),0),0),0)</f>
        <v>0</v>
      </c>
      <c r="M92" s="11">
        <f>IF(M1&gt;0,IF(M$8&lt;HLOOKUP(M1,Tablas!$B$112:$N$116,5,FALSE),IF(M90+M91&lt;&gt;0,ROUND(MIN((M90+M91),(M$167-L$167)*0.4)/(M90+M91)*M90,2),0),0),0)</f>
        <v>0</v>
      </c>
      <c r="N92" s="11">
        <f>IF(N1&gt;0,IF(N$8&lt;HLOOKUP(N1,Tablas!$B$112:$N$116,5,FALSE),IF(N90+N91&lt;&gt;0,ROUND(MIN((N90+N91),(N$167-M$167)*0.4)/(N90+N91)*N90,2),0),0),0)</f>
        <v>0</v>
      </c>
      <c r="O92" s="11">
        <f>IF(O1&gt;0,IF(O$8&lt;HLOOKUP(O1,Tablas!$B$112:$N$116,5,FALSE),IF(O90+O91&lt;&gt;0,ROUND(MIN((O90+O91),(O$167-N$167)*0.4)/(O90+O91)*O90,2),0),0),0)</f>
        <v>0</v>
      </c>
      <c r="P92" s="11">
        <f>IF(P1&gt;0,IF(P$8&lt;HLOOKUP(P1,Tablas!$B$112:$N$116,5,FALSE),IF(P90+P91&lt;&gt;0,ROUND(MIN((P90+P91),(P$167-O$167)*0.4)/(P90+P91)*P90,2),0),0),0)</f>
        <v>0</v>
      </c>
      <c r="Q92" s="11">
        <f>IF(Q1&gt;0,IF(Q$8&lt;HLOOKUP(Q1,Tablas!$B$112:$N$116,5,FALSE),IF(Q90+Q91&lt;&gt;0,ROUND(MIN((Q90+Q91),(Q$167-P$167)*0.4)/(Q90+Q91)*Q90,2),0),0),0)</f>
        <v>0</v>
      </c>
      <c r="R92" s="11">
        <f>IF(R1&gt;0,IF(R$8&lt;HLOOKUP(R1,Tablas!$B$112:$N$116,5,FALSE),IF(R90+R91&lt;&gt;0,ROUND(MIN((R90+R91),(R$167-Q$167)*0.4)/(R90+R91)*R90,2),0),0),0)</f>
        <v>0</v>
      </c>
      <c r="S92" s="11">
        <f>IF(S1&gt;0,IF(S$8&lt;HLOOKUP(S1,Tablas!$B$112:$N$116,5,FALSE),IF(S90+S91&lt;&gt;0,ROUND(MIN((S90+S91),(S$167-R$167)*0.4)/(S90+S91)*S90,2),0),0),0)</f>
        <v>0</v>
      </c>
      <c r="T92" s="11">
        <f>IF(T1&gt;0,IF(T$8&lt;HLOOKUP(T1,Tablas!$B$112:$N$116,5,FALSE),IF(T90+T91&lt;&gt;0,ROUND(MIN((T90+T91),(T$167-S$167)*0.4)/(T90+T91)*T90,2),0),0),0)</f>
        <v>0</v>
      </c>
      <c r="U92" s="116">
        <f>IF(U1&gt;0,IF(U$8&lt;HLOOKUP(U1,Tablas!$B$112:$N$116,5,FALSE),IF(U90+U91&lt;&gt;0,ROUND(MIN((U90+U91),(U$167-T$167)*0.4)/(U90+U91)*U90,2),0),0),0)</f>
        <v>0</v>
      </c>
      <c r="V92" s="345"/>
      <c r="W92" s="215"/>
      <c r="X92" s="21"/>
      <c r="Y92" s="21"/>
      <c r="Z92" s="21"/>
      <c r="AA92" s="14"/>
      <c r="AB92" s="14"/>
      <c r="AC92" s="14"/>
      <c r="AD92" s="14"/>
      <c r="AE92" s="14"/>
      <c r="AF92" s="14"/>
      <c r="AG92" s="14"/>
    </row>
    <row r="93" spans="1:33" x14ac:dyDescent="0.2">
      <c r="A93" s="134" t="s">
        <v>98</v>
      </c>
      <c r="B93" s="77" t="s">
        <v>347</v>
      </c>
      <c r="C93" s="206"/>
      <c r="D93" s="206"/>
      <c r="E93" s="77" t="s">
        <v>402</v>
      </c>
      <c r="F93" s="126" t="s">
        <v>24</v>
      </c>
      <c r="G93" s="144"/>
      <c r="H93" s="11">
        <f>IF(H1&gt;0,IF(H$8&lt;=HLOOKUP(H1,Tablas!$B$112:$N$116,5,FALSE),ROUND(MIN((H91+H92),(H$167-G$167)*0.4),2)-H92,0),0)</f>
        <v>0</v>
      </c>
      <c r="I93" s="11">
        <f>IF(I1&gt;0,IF(I$8&lt;HLOOKUP(I1,Tablas!$B$112:$N$116,5,FALSE),ROUND(MIN((I91+I92),(I$167-H$167)*0.4),2)-I92,0),0)</f>
        <v>0</v>
      </c>
      <c r="J93" s="11">
        <f>IF(J1&gt;0,IF(J$8&lt;HLOOKUP(J1,Tablas!$B$112:$N$116,5,FALSE),ROUND(MIN((J91+J92),(J$167-I$167)*0.4),2)-J92,0),0)</f>
        <v>0</v>
      </c>
      <c r="K93" s="11">
        <f>IF(K1&gt;0,IF(K$8&lt;HLOOKUP(K1,Tablas!$B$112:$N$116,5,FALSE),ROUND(MIN((K91+K92),(K$167-J$167)*0.4),2)-K92,0),0)</f>
        <v>0</v>
      </c>
      <c r="L93" s="11">
        <f>IF(L1&gt;0,IF(L$8&lt;HLOOKUP(L1,Tablas!$B$112:$N$116,5,FALSE),ROUND(MIN((L91+L92),(L$167-K$167)*0.4),2)-L92,0),0)</f>
        <v>0</v>
      </c>
      <c r="M93" s="11">
        <f>IF(M1&gt;0,IF(M$8&lt;HLOOKUP(M1,Tablas!$B$112:$N$116,5,FALSE),ROUND(MIN((M91+M92),(M$167-L$167)*0.4),2)-M92,0),0)</f>
        <v>0</v>
      </c>
      <c r="N93" s="11">
        <f>IF(N1&gt;0,IF(N$8&lt;HLOOKUP(N1,Tablas!$B$112:$N$116,5,FALSE),ROUND(MIN((N91+N92),(N$167-M$167)*0.4),2)-N92,0),0)</f>
        <v>0</v>
      </c>
      <c r="O93" s="11">
        <f>IF(O1&gt;0,IF(O$8&lt;HLOOKUP(O1,Tablas!$B$112:$N$116,5,FALSE),ROUND(MIN((O91+O92),(O$167-N$167)*0.4),2)-O92,0),0)</f>
        <v>0</v>
      </c>
      <c r="P93" s="11">
        <f>IF(P1&gt;0,IF(P$8&lt;HLOOKUP(P1,Tablas!$B$112:$N$116,5,FALSE),ROUND(MIN((P91+P92),(P$167-O$167)*0.4),2)-P92,0),0)</f>
        <v>0</v>
      </c>
      <c r="Q93" s="11">
        <f>IF(Q1&gt;0,IF(Q$8&lt;HLOOKUP(Q1,Tablas!$B$112:$N$116,5,FALSE),ROUND(MIN((Q91+Q92),(Q$167-P$167)*0.4),2)-Q92,0),0)</f>
        <v>0</v>
      </c>
      <c r="R93" s="11">
        <f>IF(R1&gt;0,IF(R$8&lt;HLOOKUP(R1,Tablas!$B$112:$N$116,5,FALSE),ROUND(MIN((R91+R92),(R$167-Q$167)*0.4),2)-R92,0),0)</f>
        <v>0</v>
      </c>
      <c r="S93" s="11">
        <f>IF(S1&gt;0,IF(S$8&lt;HLOOKUP(S1,Tablas!$B$112:$N$116,5,FALSE),ROUND(MIN((S91+S92),(S$167-R$167)*0.4),2)-S92,0),0)</f>
        <v>0</v>
      </c>
      <c r="T93" s="11">
        <f>IF(T1&gt;0,IF(T$8&lt;HLOOKUP(T1,Tablas!$B$112:$N$116,5,FALSE),ROUND(MIN((T91+T92),(T$167-S$167)*0.4),2)-T92,0),0)</f>
        <v>0</v>
      </c>
      <c r="U93" s="116">
        <f>IF(U1&gt;0,IF(U$8&lt;HLOOKUP(U1,Tablas!$B$112:$N$116,5,FALSE),ROUND(MIN((U91+U92),(U$167-T$167)*0.4),2)-U92,0),0)</f>
        <v>0</v>
      </c>
      <c r="V93" s="345"/>
      <c r="W93" s="215"/>
      <c r="X93" s="21"/>
      <c r="Y93" s="21"/>
      <c r="Z93" s="21"/>
      <c r="AA93" s="14"/>
      <c r="AB93" s="14"/>
      <c r="AC93" s="14"/>
      <c r="AD93" s="14"/>
      <c r="AE93" s="14"/>
      <c r="AF93" s="14"/>
      <c r="AG93" s="14"/>
    </row>
    <row r="94" spans="1:33" x14ac:dyDescent="0.2">
      <c r="A94" s="134" t="s">
        <v>98</v>
      </c>
      <c r="B94" s="77" t="s">
        <v>152</v>
      </c>
      <c r="C94" s="206"/>
      <c r="D94" s="206"/>
      <c r="E94" s="77" t="s">
        <v>403</v>
      </c>
      <c r="F94" s="126" t="s">
        <v>24</v>
      </c>
      <c r="G94" s="144"/>
      <c r="H94" s="11">
        <f>+H90-H92</f>
        <v>0</v>
      </c>
      <c r="I94" s="11">
        <f t="shared" ref="I94:U94" si="25">+I90-I92</f>
        <v>0</v>
      </c>
      <c r="J94" s="11">
        <f t="shared" si="25"/>
        <v>0</v>
      </c>
      <c r="K94" s="11">
        <f t="shared" si="25"/>
        <v>0</v>
      </c>
      <c r="L94" s="11">
        <f t="shared" si="25"/>
        <v>0</v>
      </c>
      <c r="M94" s="11">
        <f t="shared" si="25"/>
        <v>0</v>
      </c>
      <c r="N94" s="11">
        <f t="shared" si="25"/>
        <v>0</v>
      </c>
      <c r="O94" s="11">
        <f t="shared" si="25"/>
        <v>0</v>
      </c>
      <c r="P94" s="11">
        <f t="shared" si="25"/>
        <v>0</v>
      </c>
      <c r="Q94" s="11">
        <f t="shared" si="25"/>
        <v>0</v>
      </c>
      <c r="R94" s="11">
        <f t="shared" si="25"/>
        <v>0</v>
      </c>
      <c r="S94" s="11">
        <f t="shared" si="25"/>
        <v>0</v>
      </c>
      <c r="T94" s="11">
        <f t="shared" si="25"/>
        <v>0</v>
      </c>
      <c r="U94" s="116">
        <f t="shared" si="25"/>
        <v>0</v>
      </c>
      <c r="V94" s="345"/>
      <c r="W94" s="215"/>
      <c r="X94" s="21"/>
      <c r="Y94" s="21"/>
      <c r="Z94" s="21"/>
      <c r="AA94" s="14"/>
      <c r="AB94" s="14"/>
      <c r="AC94" s="14"/>
      <c r="AD94" s="14"/>
      <c r="AE94" s="14"/>
      <c r="AF94" s="14"/>
      <c r="AG94" s="14"/>
    </row>
    <row r="95" spans="1:33" x14ac:dyDescent="0.2">
      <c r="A95" s="134" t="s">
        <v>98</v>
      </c>
      <c r="B95" s="77" t="s">
        <v>154</v>
      </c>
      <c r="C95" s="206"/>
      <c r="D95" s="206"/>
      <c r="E95" s="77" t="s">
        <v>404</v>
      </c>
      <c r="F95" s="126" t="s">
        <v>24</v>
      </c>
      <c r="G95" s="144"/>
      <c r="H95" s="11">
        <f>+H91-H93</f>
        <v>0</v>
      </c>
      <c r="I95" s="11">
        <f t="shared" ref="I95:U95" si="26">+I91-I93</f>
        <v>0</v>
      </c>
      <c r="J95" s="11">
        <f t="shared" si="26"/>
        <v>0</v>
      </c>
      <c r="K95" s="11">
        <f t="shared" si="26"/>
        <v>0</v>
      </c>
      <c r="L95" s="11">
        <f t="shared" si="26"/>
        <v>0</v>
      </c>
      <c r="M95" s="11">
        <f t="shared" si="26"/>
        <v>0</v>
      </c>
      <c r="N95" s="11">
        <f t="shared" si="26"/>
        <v>0</v>
      </c>
      <c r="O95" s="11">
        <f t="shared" si="26"/>
        <v>0</v>
      </c>
      <c r="P95" s="11">
        <f t="shared" si="26"/>
        <v>0</v>
      </c>
      <c r="Q95" s="11">
        <f t="shared" si="26"/>
        <v>0</v>
      </c>
      <c r="R95" s="11">
        <f t="shared" si="26"/>
        <v>0</v>
      </c>
      <c r="S95" s="11">
        <f t="shared" si="26"/>
        <v>0</v>
      </c>
      <c r="T95" s="11">
        <f t="shared" si="26"/>
        <v>0</v>
      </c>
      <c r="U95" s="116">
        <f t="shared" si="26"/>
        <v>0</v>
      </c>
      <c r="V95" s="345"/>
      <c r="W95" s="215"/>
      <c r="X95" s="21"/>
      <c r="Y95" s="21"/>
      <c r="Z95" s="21"/>
      <c r="AA95" s="14"/>
      <c r="AB95" s="14"/>
      <c r="AC95" s="14"/>
      <c r="AD95" s="14"/>
      <c r="AE95" s="14"/>
      <c r="AF95" s="14"/>
      <c r="AG95" s="14"/>
    </row>
    <row r="96" spans="1:33" x14ac:dyDescent="0.2">
      <c r="A96" s="134" t="s">
        <v>98</v>
      </c>
      <c r="B96" s="77" t="s">
        <v>362</v>
      </c>
      <c r="C96" s="77" t="s">
        <v>268</v>
      </c>
      <c r="D96" s="206"/>
      <c r="E96" s="77" t="s">
        <v>365</v>
      </c>
      <c r="F96" s="126" t="s">
        <v>24</v>
      </c>
      <c r="G96" s="144"/>
      <c r="H96" s="11">
        <f t="shared" ref="H96:U97" si="27">+SUMIF($B$15:$B$72,$B96,H$15:H$72)</f>
        <v>0</v>
      </c>
      <c r="I96" s="11">
        <f t="shared" si="27"/>
        <v>0</v>
      </c>
      <c r="J96" s="11">
        <f t="shared" si="27"/>
        <v>0</v>
      </c>
      <c r="K96" s="11">
        <f t="shared" si="27"/>
        <v>0</v>
      </c>
      <c r="L96" s="11">
        <f t="shared" si="27"/>
        <v>0</v>
      </c>
      <c r="M96" s="11">
        <f t="shared" si="27"/>
        <v>0</v>
      </c>
      <c r="N96" s="11">
        <f t="shared" si="27"/>
        <v>0</v>
      </c>
      <c r="O96" s="11">
        <f t="shared" si="27"/>
        <v>0</v>
      </c>
      <c r="P96" s="11">
        <f t="shared" si="27"/>
        <v>0</v>
      </c>
      <c r="Q96" s="11">
        <f t="shared" si="27"/>
        <v>0</v>
      </c>
      <c r="R96" s="11">
        <f t="shared" si="27"/>
        <v>0</v>
      </c>
      <c r="S96" s="11">
        <f t="shared" si="27"/>
        <v>0</v>
      </c>
      <c r="T96" s="11">
        <f t="shared" si="27"/>
        <v>0</v>
      </c>
      <c r="U96" s="116">
        <f t="shared" si="27"/>
        <v>0</v>
      </c>
      <c r="V96" s="217">
        <f>+X96-W96</f>
        <v>0</v>
      </c>
      <c r="W96" s="216">
        <f>IF($X$96+$X$97&gt;0,ROUND(MIN($V$167*0.4,$X$96+$X$97)/($X$96+$X$97)*X96,2),0)</f>
        <v>0</v>
      </c>
      <c r="X96" s="130">
        <f t="shared" ref="X96:X97" si="28">+SUM(H96:U96)</f>
        <v>0</v>
      </c>
      <c r="Y96" s="21"/>
      <c r="Z96" s="21"/>
      <c r="AA96" s="14"/>
      <c r="AB96" s="14"/>
      <c r="AC96" s="14"/>
      <c r="AD96" s="14"/>
      <c r="AE96" s="14"/>
      <c r="AF96" s="14"/>
      <c r="AG96" s="14"/>
    </row>
    <row r="97" spans="1:33" x14ac:dyDescent="0.2">
      <c r="A97" s="134" t="s">
        <v>98</v>
      </c>
      <c r="B97" s="77" t="s">
        <v>345</v>
      </c>
      <c r="C97" s="77" t="s">
        <v>268</v>
      </c>
      <c r="D97" s="206"/>
      <c r="E97" s="77" t="s">
        <v>366</v>
      </c>
      <c r="F97" s="126" t="s">
        <v>24</v>
      </c>
      <c r="G97" s="144"/>
      <c r="H97" s="11">
        <f t="shared" si="27"/>
        <v>0</v>
      </c>
      <c r="I97" s="11">
        <f t="shared" si="27"/>
        <v>0</v>
      </c>
      <c r="J97" s="11">
        <f t="shared" si="27"/>
        <v>0</v>
      </c>
      <c r="K97" s="11">
        <f t="shared" si="27"/>
        <v>0</v>
      </c>
      <c r="L97" s="11">
        <f t="shared" si="27"/>
        <v>0</v>
      </c>
      <c r="M97" s="11">
        <f t="shared" si="27"/>
        <v>0</v>
      </c>
      <c r="N97" s="11">
        <f t="shared" si="27"/>
        <v>0</v>
      </c>
      <c r="O97" s="11">
        <f t="shared" si="27"/>
        <v>0</v>
      </c>
      <c r="P97" s="11">
        <f t="shared" si="27"/>
        <v>0</v>
      </c>
      <c r="Q97" s="11">
        <f t="shared" si="27"/>
        <v>0</v>
      </c>
      <c r="R97" s="11">
        <f t="shared" si="27"/>
        <v>0</v>
      </c>
      <c r="S97" s="11">
        <f t="shared" si="27"/>
        <v>0</v>
      </c>
      <c r="T97" s="11">
        <f t="shared" si="27"/>
        <v>0</v>
      </c>
      <c r="U97" s="116">
        <f t="shared" si="27"/>
        <v>0</v>
      </c>
      <c r="V97" s="217">
        <f>+X97-W97</f>
        <v>0</v>
      </c>
      <c r="W97" s="216">
        <f>IF($X$96+$X$97&gt;0,ROUND(MIN($V$167*0.4,$X$96+$X$97),2)-W96,0)</f>
        <v>0</v>
      </c>
      <c r="X97" s="130">
        <f t="shared" si="28"/>
        <v>0</v>
      </c>
      <c r="Y97" s="21"/>
      <c r="Z97" s="21"/>
      <c r="AA97" s="14"/>
      <c r="AB97" s="14"/>
      <c r="AC97" s="14"/>
      <c r="AD97" s="14"/>
      <c r="AE97" s="14"/>
      <c r="AF97" s="14"/>
      <c r="AG97" s="14"/>
    </row>
    <row r="98" spans="1:33" x14ac:dyDescent="0.2">
      <c r="A98" s="134" t="s">
        <v>98</v>
      </c>
      <c r="B98" s="77" t="s">
        <v>346</v>
      </c>
      <c r="C98" s="206"/>
      <c r="D98" s="206"/>
      <c r="E98" s="77" t="s">
        <v>368</v>
      </c>
      <c r="F98" s="126" t="s">
        <v>24</v>
      </c>
      <c r="G98" s="144"/>
      <c r="H98" s="11">
        <f>+IF(H96+H97&lt;&gt;0,ROUND(MIN((H96+H97),(H$167-G$167)*H215)/(H96+H97)*H96,2),0)</f>
        <v>0</v>
      </c>
      <c r="I98" s="11">
        <f t="shared" ref="I98:U98" si="29">+IF(I96+I97&lt;&gt;0,ROUND(MIN((I96+I97),(I$167-H$167)*I215)/(I96+I97)*I96,2),0)</f>
        <v>0</v>
      </c>
      <c r="J98" s="11">
        <f t="shared" si="29"/>
        <v>0</v>
      </c>
      <c r="K98" s="11">
        <f t="shared" si="29"/>
        <v>0</v>
      </c>
      <c r="L98" s="11">
        <f t="shared" si="29"/>
        <v>0</v>
      </c>
      <c r="M98" s="11">
        <f t="shared" si="29"/>
        <v>0</v>
      </c>
      <c r="N98" s="11">
        <f t="shared" si="29"/>
        <v>0</v>
      </c>
      <c r="O98" s="11">
        <f t="shared" si="29"/>
        <v>0</v>
      </c>
      <c r="P98" s="11">
        <f t="shared" si="29"/>
        <v>0</v>
      </c>
      <c r="Q98" s="11">
        <f t="shared" si="29"/>
        <v>0</v>
      </c>
      <c r="R98" s="11">
        <f t="shared" si="29"/>
        <v>0</v>
      </c>
      <c r="S98" s="11">
        <f t="shared" si="29"/>
        <v>0</v>
      </c>
      <c r="T98" s="11">
        <f t="shared" si="29"/>
        <v>0</v>
      </c>
      <c r="U98" s="116">
        <f t="shared" si="29"/>
        <v>0</v>
      </c>
      <c r="V98" s="345"/>
      <c r="W98" s="215"/>
      <c r="X98" s="21"/>
      <c r="Y98" s="21"/>
      <c r="Z98" s="21"/>
      <c r="AA98" s="14"/>
      <c r="AB98" s="14"/>
      <c r="AC98" s="14"/>
      <c r="AD98" s="14"/>
      <c r="AE98" s="14"/>
      <c r="AF98" s="14"/>
      <c r="AG98" s="14"/>
    </row>
    <row r="99" spans="1:33" x14ac:dyDescent="0.2">
      <c r="A99" s="134" t="s">
        <v>98</v>
      </c>
      <c r="B99" s="77" t="s">
        <v>347</v>
      </c>
      <c r="C99" s="206"/>
      <c r="D99" s="206"/>
      <c r="E99" s="77" t="s">
        <v>367</v>
      </c>
      <c r="F99" s="126" t="s">
        <v>24</v>
      </c>
      <c r="G99" s="144"/>
      <c r="H99" s="11">
        <f>+ROUND(MIN((H97+H98),(H$167-G$167)*H215),2)-H98</f>
        <v>0</v>
      </c>
      <c r="I99" s="11">
        <f t="shared" ref="I99:U99" si="30">+ROUND(MIN((I97+I98),(I$167-H$167)*I215),2)-I98</f>
        <v>0</v>
      </c>
      <c r="J99" s="11">
        <f t="shared" si="30"/>
        <v>0</v>
      </c>
      <c r="K99" s="11">
        <f t="shared" si="30"/>
        <v>0</v>
      </c>
      <c r="L99" s="11">
        <f t="shared" si="30"/>
        <v>0</v>
      </c>
      <c r="M99" s="11">
        <f t="shared" si="30"/>
        <v>0</v>
      </c>
      <c r="N99" s="11">
        <f t="shared" si="30"/>
        <v>0</v>
      </c>
      <c r="O99" s="11">
        <f t="shared" si="30"/>
        <v>0</v>
      </c>
      <c r="P99" s="11">
        <f t="shared" si="30"/>
        <v>0</v>
      </c>
      <c r="Q99" s="11">
        <f t="shared" si="30"/>
        <v>0</v>
      </c>
      <c r="R99" s="11">
        <f t="shared" si="30"/>
        <v>0</v>
      </c>
      <c r="S99" s="11">
        <f t="shared" si="30"/>
        <v>0</v>
      </c>
      <c r="T99" s="11">
        <f t="shared" si="30"/>
        <v>0</v>
      </c>
      <c r="U99" s="116">
        <f t="shared" si="30"/>
        <v>0</v>
      </c>
      <c r="V99" s="345"/>
      <c r="W99" s="215"/>
      <c r="X99" s="21"/>
      <c r="Y99" s="21"/>
      <c r="Z99" s="21"/>
      <c r="AA99" s="14"/>
      <c r="AB99" s="14"/>
      <c r="AC99" s="14"/>
      <c r="AD99" s="14"/>
      <c r="AE99" s="14"/>
      <c r="AF99" s="14"/>
      <c r="AG99" s="14"/>
    </row>
    <row r="100" spans="1:33" x14ac:dyDescent="0.2">
      <c r="A100" s="134" t="s">
        <v>98</v>
      </c>
      <c r="B100" s="77" t="s">
        <v>152</v>
      </c>
      <c r="C100" s="206"/>
      <c r="D100" s="206"/>
      <c r="E100" s="77" t="s">
        <v>369</v>
      </c>
      <c r="F100" s="126" t="s">
        <v>24</v>
      </c>
      <c r="G100" s="144"/>
      <c r="H100" s="11">
        <f>+H96-H98</f>
        <v>0</v>
      </c>
      <c r="I100" s="11">
        <f t="shared" ref="I100:U101" si="31">+I96-I98</f>
        <v>0</v>
      </c>
      <c r="J100" s="11">
        <f t="shared" si="31"/>
        <v>0</v>
      </c>
      <c r="K100" s="11">
        <f t="shared" si="31"/>
        <v>0</v>
      </c>
      <c r="L100" s="11">
        <f t="shared" si="31"/>
        <v>0</v>
      </c>
      <c r="M100" s="11">
        <f t="shared" si="31"/>
        <v>0</v>
      </c>
      <c r="N100" s="11">
        <f t="shared" si="31"/>
        <v>0</v>
      </c>
      <c r="O100" s="11">
        <f t="shared" si="31"/>
        <v>0</v>
      </c>
      <c r="P100" s="11">
        <f t="shared" si="31"/>
        <v>0</v>
      </c>
      <c r="Q100" s="11">
        <f t="shared" si="31"/>
        <v>0</v>
      </c>
      <c r="R100" s="11">
        <f t="shared" si="31"/>
        <v>0</v>
      </c>
      <c r="S100" s="11">
        <f t="shared" si="31"/>
        <v>0</v>
      </c>
      <c r="T100" s="11">
        <f t="shared" si="31"/>
        <v>0</v>
      </c>
      <c r="U100" s="116">
        <f t="shared" si="31"/>
        <v>0</v>
      </c>
      <c r="V100" s="345"/>
      <c r="W100" s="215"/>
      <c r="X100" s="21"/>
      <c r="Y100" s="21"/>
      <c r="Z100" s="21"/>
      <c r="AA100" s="14"/>
      <c r="AB100" s="14"/>
      <c r="AC100" s="14"/>
      <c r="AD100" s="14"/>
      <c r="AE100" s="14"/>
      <c r="AF100" s="14"/>
      <c r="AG100" s="14"/>
    </row>
    <row r="101" spans="1:33" x14ac:dyDescent="0.2">
      <c r="A101" s="134" t="s">
        <v>98</v>
      </c>
      <c r="B101" s="77" t="s">
        <v>154</v>
      </c>
      <c r="C101" s="206"/>
      <c r="D101" s="206"/>
      <c r="E101" s="77" t="s">
        <v>370</v>
      </c>
      <c r="F101" s="126" t="s">
        <v>24</v>
      </c>
      <c r="G101" s="144"/>
      <c r="H101" s="11">
        <f>+H97-H99</f>
        <v>0</v>
      </c>
      <c r="I101" s="11">
        <f t="shared" si="31"/>
        <v>0</v>
      </c>
      <c r="J101" s="11">
        <f t="shared" si="31"/>
        <v>0</v>
      </c>
      <c r="K101" s="11">
        <f t="shared" si="31"/>
        <v>0</v>
      </c>
      <c r="L101" s="11">
        <f t="shared" si="31"/>
        <v>0</v>
      </c>
      <c r="M101" s="11">
        <f t="shared" si="31"/>
        <v>0</v>
      </c>
      <c r="N101" s="11">
        <f t="shared" si="31"/>
        <v>0</v>
      </c>
      <c r="O101" s="11">
        <f t="shared" si="31"/>
        <v>0</v>
      </c>
      <c r="P101" s="11">
        <f t="shared" si="31"/>
        <v>0</v>
      </c>
      <c r="Q101" s="11">
        <f t="shared" si="31"/>
        <v>0</v>
      </c>
      <c r="R101" s="11">
        <f t="shared" si="31"/>
        <v>0</v>
      </c>
      <c r="S101" s="11">
        <f t="shared" si="31"/>
        <v>0</v>
      </c>
      <c r="T101" s="11">
        <f t="shared" si="31"/>
        <v>0</v>
      </c>
      <c r="U101" s="116">
        <f t="shared" si="31"/>
        <v>0</v>
      </c>
      <c r="V101" s="345"/>
      <c r="W101" s="215"/>
      <c r="X101" s="21"/>
      <c r="Y101" s="21"/>
      <c r="Z101" s="21"/>
      <c r="AA101" s="14"/>
      <c r="AB101" s="14"/>
      <c r="AC101" s="14"/>
      <c r="AD101" s="14"/>
      <c r="AE101" s="14"/>
      <c r="AF101" s="14"/>
      <c r="AG101" s="14"/>
    </row>
    <row r="102" spans="1:33" x14ac:dyDescent="0.2">
      <c r="A102" s="134" t="s">
        <v>98</v>
      </c>
      <c r="B102" s="77" t="s">
        <v>348</v>
      </c>
      <c r="C102" s="206"/>
      <c r="D102" s="206"/>
      <c r="E102" s="77" t="s">
        <v>350</v>
      </c>
      <c r="F102" s="126" t="s">
        <v>24</v>
      </c>
      <c r="G102" s="144"/>
      <c r="H102" s="11">
        <f>+SUMIF($B$15:$B$72,$B102,H$15:H$72)</f>
        <v>0</v>
      </c>
      <c r="I102" s="11">
        <f t="shared" ref="I102:U102" si="32">+SUMIF($B$15:$B$72,$B102,I$15:I$72)</f>
        <v>0</v>
      </c>
      <c r="J102" s="11">
        <f t="shared" si="32"/>
        <v>0</v>
      </c>
      <c r="K102" s="11">
        <f t="shared" si="32"/>
        <v>0</v>
      </c>
      <c r="L102" s="11">
        <f t="shared" si="32"/>
        <v>0</v>
      </c>
      <c r="M102" s="11">
        <f t="shared" si="32"/>
        <v>0</v>
      </c>
      <c r="N102" s="11">
        <f t="shared" si="32"/>
        <v>0</v>
      </c>
      <c r="O102" s="11">
        <f t="shared" si="32"/>
        <v>0</v>
      </c>
      <c r="P102" s="11">
        <f t="shared" si="32"/>
        <v>0</v>
      </c>
      <c r="Q102" s="11">
        <f t="shared" si="32"/>
        <v>0</v>
      </c>
      <c r="R102" s="11">
        <f t="shared" si="32"/>
        <v>0</v>
      </c>
      <c r="S102" s="11">
        <f t="shared" si="32"/>
        <v>0</v>
      </c>
      <c r="T102" s="11">
        <f t="shared" si="32"/>
        <v>0</v>
      </c>
      <c r="U102" s="116">
        <f t="shared" si="32"/>
        <v>0</v>
      </c>
      <c r="V102" s="217">
        <f>+X102-W102</f>
        <v>0</v>
      </c>
      <c r="W102" s="339">
        <f>MIN(X102,ROUND(0.4*$V$167,2))</f>
        <v>0</v>
      </c>
      <c r="X102" s="130">
        <f t="shared" ref="X102" si="33">+SUM(H102:U102)</f>
        <v>0</v>
      </c>
      <c r="Y102" s="21"/>
      <c r="Z102" s="21"/>
      <c r="AA102" s="14"/>
      <c r="AB102" s="14"/>
      <c r="AC102" s="14"/>
      <c r="AD102" s="14"/>
      <c r="AE102" s="14"/>
      <c r="AF102" s="14"/>
      <c r="AG102" s="14"/>
    </row>
    <row r="103" spans="1:33" x14ac:dyDescent="0.2">
      <c r="A103" s="134" t="s">
        <v>98</v>
      </c>
      <c r="B103" s="77" t="s">
        <v>347</v>
      </c>
      <c r="C103" s="77" t="s">
        <v>268</v>
      </c>
      <c r="D103" s="206"/>
      <c r="E103" s="77" t="s">
        <v>352</v>
      </c>
      <c r="F103" s="126" t="s">
        <v>24</v>
      </c>
      <c r="G103" s="144"/>
      <c r="H103" s="11">
        <f>+IF(H102&gt;0,MIN(H102,ROUND((H$167-G$167)*0.4,2)),0)</f>
        <v>0</v>
      </c>
      <c r="I103" s="11">
        <f t="shared" ref="I103:U103" si="34">+IF(I102&gt;0,MIN(I102,ROUND((I$167-H$167)*0.4,2)),0)</f>
        <v>0</v>
      </c>
      <c r="J103" s="11">
        <f t="shared" si="34"/>
        <v>0</v>
      </c>
      <c r="K103" s="11">
        <f t="shared" si="34"/>
        <v>0</v>
      </c>
      <c r="L103" s="11">
        <f t="shared" si="34"/>
        <v>0</v>
      </c>
      <c r="M103" s="11">
        <f t="shared" si="34"/>
        <v>0</v>
      </c>
      <c r="N103" s="11">
        <f t="shared" si="34"/>
        <v>0</v>
      </c>
      <c r="O103" s="11">
        <f t="shared" si="34"/>
        <v>0</v>
      </c>
      <c r="P103" s="11">
        <f t="shared" si="34"/>
        <v>0</v>
      </c>
      <c r="Q103" s="11">
        <f t="shared" si="34"/>
        <v>0</v>
      </c>
      <c r="R103" s="11">
        <f t="shared" si="34"/>
        <v>0</v>
      </c>
      <c r="S103" s="11">
        <f t="shared" si="34"/>
        <v>0</v>
      </c>
      <c r="T103" s="11">
        <f t="shared" si="34"/>
        <v>0</v>
      </c>
      <c r="U103" s="116">
        <f t="shared" si="34"/>
        <v>0</v>
      </c>
      <c r="V103" s="345"/>
      <c r="W103" s="215"/>
      <c r="X103" s="21"/>
      <c r="Y103" s="21"/>
      <c r="Z103" s="21"/>
      <c r="AA103" s="14"/>
      <c r="AB103" s="14"/>
      <c r="AC103" s="14"/>
      <c r="AD103" s="14"/>
      <c r="AE103" s="14"/>
      <c r="AF103" s="14"/>
      <c r="AG103" s="14"/>
    </row>
    <row r="104" spans="1:33" x14ac:dyDescent="0.2">
      <c r="A104" s="134" t="s">
        <v>98</v>
      </c>
      <c r="B104" s="77" t="s">
        <v>154</v>
      </c>
      <c r="C104" s="206"/>
      <c r="D104" s="206"/>
      <c r="E104" s="77" t="s">
        <v>353</v>
      </c>
      <c r="F104" s="126" t="s">
        <v>24</v>
      </c>
      <c r="G104" s="144"/>
      <c r="H104" s="11">
        <f>+H102-H103</f>
        <v>0</v>
      </c>
      <c r="I104" s="11">
        <f t="shared" ref="I104:U104" si="35">+I102-I103</f>
        <v>0</v>
      </c>
      <c r="J104" s="11">
        <f t="shared" si="35"/>
        <v>0</v>
      </c>
      <c r="K104" s="11">
        <f t="shared" si="35"/>
        <v>0</v>
      </c>
      <c r="L104" s="11">
        <f t="shared" si="35"/>
        <v>0</v>
      </c>
      <c r="M104" s="11">
        <f t="shared" si="35"/>
        <v>0</v>
      </c>
      <c r="N104" s="11">
        <f t="shared" si="35"/>
        <v>0</v>
      </c>
      <c r="O104" s="11">
        <f t="shared" si="35"/>
        <v>0</v>
      </c>
      <c r="P104" s="11">
        <f t="shared" si="35"/>
        <v>0</v>
      </c>
      <c r="Q104" s="11">
        <f t="shared" si="35"/>
        <v>0</v>
      </c>
      <c r="R104" s="11">
        <f t="shared" si="35"/>
        <v>0</v>
      </c>
      <c r="S104" s="11">
        <f t="shared" si="35"/>
        <v>0</v>
      </c>
      <c r="T104" s="11">
        <f t="shared" si="35"/>
        <v>0</v>
      </c>
      <c r="U104" s="116">
        <f t="shared" si="35"/>
        <v>0</v>
      </c>
      <c r="V104" s="345"/>
      <c r="W104" s="215"/>
      <c r="X104" s="21"/>
      <c r="Y104" s="21"/>
      <c r="Z104" s="21"/>
      <c r="AA104" s="14"/>
      <c r="AB104" s="14"/>
      <c r="AC104" s="14"/>
      <c r="AD104" s="14"/>
      <c r="AE104" s="14"/>
      <c r="AF104" s="14"/>
      <c r="AG104" s="14"/>
    </row>
    <row r="105" spans="1:33" x14ac:dyDescent="0.2">
      <c r="A105" s="134" t="s">
        <v>98</v>
      </c>
      <c r="B105" s="77" t="s">
        <v>363</v>
      </c>
      <c r="C105" s="206"/>
      <c r="D105" s="206"/>
      <c r="E105" s="281" t="s">
        <v>351</v>
      </c>
      <c r="F105" s="126" t="s">
        <v>24</v>
      </c>
      <c r="G105" s="144"/>
      <c r="H105" s="11">
        <f>+SUMIF($B$15:$B$72,$B105,H$15:H$72)</f>
        <v>0</v>
      </c>
      <c r="I105" s="11">
        <f t="shared" ref="I105:U105" si="36">+SUMIF($B$15:$B$72,$B105,I$15:I$72)</f>
        <v>0</v>
      </c>
      <c r="J105" s="11">
        <f t="shared" si="36"/>
        <v>0</v>
      </c>
      <c r="K105" s="11">
        <f t="shared" si="36"/>
        <v>0</v>
      </c>
      <c r="L105" s="11">
        <f t="shared" si="36"/>
        <v>0</v>
      </c>
      <c r="M105" s="11">
        <f t="shared" si="36"/>
        <v>0</v>
      </c>
      <c r="N105" s="11">
        <f t="shared" si="36"/>
        <v>0</v>
      </c>
      <c r="O105" s="11">
        <f t="shared" si="36"/>
        <v>0</v>
      </c>
      <c r="P105" s="11">
        <f t="shared" si="36"/>
        <v>0</v>
      </c>
      <c r="Q105" s="11">
        <f t="shared" si="36"/>
        <v>0</v>
      </c>
      <c r="R105" s="11">
        <f t="shared" si="36"/>
        <v>0</v>
      </c>
      <c r="S105" s="11">
        <f t="shared" si="36"/>
        <v>0</v>
      </c>
      <c r="T105" s="11">
        <f t="shared" si="36"/>
        <v>0</v>
      </c>
      <c r="U105" s="116">
        <f t="shared" si="36"/>
        <v>0</v>
      </c>
      <c r="V105" s="217">
        <f>+X105-W105</f>
        <v>0</v>
      </c>
      <c r="W105" s="339">
        <f>MIN(X105,ROUND(0.4*$V$167,2))</f>
        <v>0</v>
      </c>
      <c r="X105" s="130">
        <f t="shared" ref="X105" si="37">+SUM(H105:U105)</f>
        <v>0</v>
      </c>
      <c r="Y105" s="21"/>
      <c r="Z105" s="21"/>
      <c r="AA105" s="14"/>
      <c r="AB105" s="14"/>
      <c r="AC105" s="14"/>
      <c r="AD105" s="14"/>
      <c r="AE105" s="14"/>
      <c r="AF105" s="14"/>
      <c r="AG105" s="14"/>
    </row>
    <row r="106" spans="1:33" x14ac:dyDescent="0.2">
      <c r="A106" s="134" t="s">
        <v>98</v>
      </c>
      <c r="B106" s="77" t="s">
        <v>347</v>
      </c>
      <c r="C106" s="206"/>
      <c r="D106" s="206"/>
      <c r="E106" s="281" t="s">
        <v>354</v>
      </c>
      <c r="F106" s="126" t="s">
        <v>24</v>
      </c>
      <c r="G106" s="144"/>
      <c r="H106" s="11">
        <f>+MIN(H105,ROUND((H$167-G$167)*0.4,2))</f>
        <v>0</v>
      </c>
      <c r="I106" s="11">
        <f>IF(I1&lt;&gt;0,MIN(I105,ROUND((I$167-H$167)*0.4,2)),0)</f>
        <v>0</v>
      </c>
      <c r="J106" s="11">
        <f t="shared" ref="J106:U106" si="38">IF(J1&lt;&gt;0,MIN(J105,ROUND((J$167-I$167)*0.4,2)),0)</f>
        <v>0</v>
      </c>
      <c r="K106" s="11">
        <f t="shared" si="38"/>
        <v>0</v>
      </c>
      <c r="L106" s="11">
        <f t="shared" si="38"/>
        <v>0</v>
      </c>
      <c r="M106" s="11">
        <f t="shared" si="38"/>
        <v>0</v>
      </c>
      <c r="N106" s="11">
        <f t="shared" si="38"/>
        <v>0</v>
      </c>
      <c r="O106" s="11">
        <f t="shared" si="38"/>
        <v>0</v>
      </c>
      <c r="P106" s="11">
        <f t="shared" si="38"/>
        <v>0</v>
      </c>
      <c r="Q106" s="11">
        <f t="shared" si="38"/>
        <v>0</v>
      </c>
      <c r="R106" s="11">
        <f t="shared" si="38"/>
        <v>0</v>
      </c>
      <c r="S106" s="11">
        <f t="shared" si="38"/>
        <v>0</v>
      </c>
      <c r="T106" s="11">
        <f t="shared" si="38"/>
        <v>0</v>
      </c>
      <c r="U106" s="11">
        <f t="shared" si="38"/>
        <v>0</v>
      </c>
      <c r="V106" s="345"/>
      <c r="W106" s="215"/>
      <c r="X106" s="21"/>
      <c r="Y106" s="21"/>
      <c r="Z106" s="21"/>
      <c r="AA106" s="14"/>
      <c r="AB106" s="14"/>
      <c r="AC106" s="14"/>
      <c r="AD106" s="14"/>
      <c r="AE106" s="14"/>
      <c r="AF106" s="14"/>
      <c r="AG106" s="14"/>
    </row>
    <row r="107" spans="1:33" ht="13.5" thickBot="1" x14ac:dyDescent="0.25">
      <c r="A107" s="134" t="s">
        <v>98</v>
      </c>
      <c r="B107" s="285" t="s">
        <v>154</v>
      </c>
      <c r="C107" s="207"/>
      <c r="D107" s="207"/>
      <c r="E107" s="286" t="s">
        <v>355</v>
      </c>
      <c r="F107" s="208" t="s">
        <v>24</v>
      </c>
      <c r="G107" s="144"/>
      <c r="H107" s="11">
        <f>+H105-H106</f>
        <v>0</v>
      </c>
      <c r="I107" s="11">
        <f t="shared" ref="I107" si="39">+I105-I106</f>
        <v>0</v>
      </c>
      <c r="J107" s="11">
        <f t="shared" ref="J107:U107" si="40">+J105-J106</f>
        <v>0</v>
      </c>
      <c r="K107" s="11">
        <f t="shared" si="40"/>
        <v>0</v>
      </c>
      <c r="L107" s="11">
        <f t="shared" si="40"/>
        <v>0</v>
      </c>
      <c r="M107" s="11">
        <f t="shared" si="40"/>
        <v>0</v>
      </c>
      <c r="N107" s="11">
        <f t="shared" si="40"/>
        <v>0</v>
      </c>
      <c r="O107" s="11">
        <f t="shared" si="40"/>
        <v>0</v>
      </c>
      <c r="P107" s="11">
        <f t="shared" si="40"/>
        <v>0</v>
      </c>
      <c r="Q107" s="11">
        <f t="shared" si="40"/>
        <v>0</v>
      </c>
      <c r="R107" s="11">
        <f t="shared" si="40"/>
        <v>0</v>
      </c>
      <c r="S107" s="11">
        <f t="shared" si="40"/>
        <v>0</v>
      </c>
      <c r="T107" s="11">
        <f t="shared" si="40"/>
        <v>0</v>
      </c>
      <c r="U107" s="11">
        <f t="shared" si="40"/>
        <v>0</v>
      </c>
      <c r="V107" s="345"/>
      <c r="W107" s="215"/>
      <c r="X107" s="21"/>
      <c r="Y107" s="21"/>
      <c r="Z107" s="21"/>
      <c r="AA107" s="14"/>
      <c r="AB107" s="14"/>
      <c r="AC107" s="14"/>
      <c r="AD107" s="14"/>
      <c r="AE107" s="14"/>
      <c r="AF107" s="14"/>
      <c r="AG107" s="14"/>
    </row>
    <row r="108" spans="1:33" x14ac:dyDescent="0.2">
      <c r="A108" s="134" t="s">
        <v>98</v>
      </c>
      <c r="B108" s="277" t="s">
        <v>152</v>
      </c>
      <c r="C108" s="277" t="s">
        <v>88</v>
      </c>
      <c r="D108" s="277"/>
      <c r="E108" s="277" t="s">
        <v>157</v>
      </c>
      <c r="F108" s="126" t="s">
        <v>24</v>
      </c>
      <c r="G108" s="147"/>
      <c r="H108" s="11">
        <f>+SUMIF($B$15:$B$107,$B108,H$15:H$107)</f>
        <v>0</v>
      </c>
      <c r="I108" s="11">
        <f t="shared" ref="I108:U109" si="41">+SUMIF($B$15:$B$107,$B108,I$15:I$107)</f>
        <v>0</v>
      </c>
      <c r="J108" s="11">
        <f t="shared" si="41"/>
        <v>0</v>
      </c>
      <c r="K108" s="11">
        <f t="shared" si="41"/>
        <v>0</v>
      </c>
      <c r="L108" s="11">
        <f t="shared" si="41"/>
        <v>0</v>
      </c>
      <c r="M108" s="11">
        <f t="shared" si="41"/>
        <v>0</v>
      </c>
      <c r="N108" s="11">
        <f t="shared" si="41"/>
        <v>0</v>
      </c>
      <c r="O108" s="11">
        <f t="shared" si="41"/>
        <v>0</v>
      </c>
      <c r="P108" s="11">
        <f t="shared" si="41"/>
        <v>0</v>
      </c>
      <c r="Q108" s="11">
        <f t="shared" si="41"/>
        <v>0</v>
      </c>
      <c r="R108" s="11">
        <f t="shared" si="41"/>
        <v>0</v>
      </c>
      <c r="S108" s="11">
        <f t="shared" si="41"/>
        <v>0</v>
      </c>
      <c r="T108" s="11">
        <f t="shared" si="41"/>
        <v>0</v>
      </c>
      <c r="U108" s="116">
        <f t="shared" si="41"/>
        <v>0</v>
      </c>
      <c r="V108" s="69"/>
      <c r="W108" s="112"/>
      <c r="X108" s="21"/>
      <c r="Y108" s="21"/>
      <c r="Z108" s="21"/>
      <c r="AA108" s="14"/>
      <c r="AB108" s="14"/>
      <c r="AC108" s="14"/>
      <c r="AD108" s="14"/>
      <c r="AE108" s="14"/>
      <c r="AF108" s="14"/>
      <c r="AG108" s="14"/>
    </row>
    <row r="109" spans="1:33" x14ac:dyDescent="0.2">
      <c r="A109" s="134" t="s">
        <v>98</v>
      </c>
      <c r="B109" s="77" t="s">
        <v>154</v>
      </c>
      <c r="C109" s="77" t="s">
        <v>88</v>
      </c>
      <c r="D109" s="77"/>
      <c r="E109" s="77" t="s">
        <v>158</v>
      </c>
      <c r="F109" s="49" t="s">
        <v>24</v>
      </c>
      <c r="G109" s="147"/>
      <c r="H109" s="11">
        <f>+SUMIF($B$15:$B$107,$B109,H$15:H$107)</f>
        <v>0</v>
      </c>
      <c r="I109" s="11">
        <f t="shared" si="41"/>
        <v>0</v>
      </c>
      <c r="J109" s="11">
        <f t="shared" si="41"/>
        <v>0</v>
      </c>
      <c r="K109" s="11">
        <f t="shared" si="41"/>
        <v>0</v>
      </c>
      <c r="L109" s="11">
        <f t="shared" si="41"/>
        <v>0</v>
      </c>
      <c r="M109" s="11">
        <f t="shared" si="41"/>
        <v>0</v>
      </c>
      <c r="N109" s="11">
        <f t="shared" si="41"/>
        <v>0</v>
      </c>
      <c r="O109" s="11">
        <f t="shared" si="41"/>
        <v>0</v>
      </c>
      <c r="P109" s="11">
        <f t="shared" si="41"/>
        <v>0</v>
      </c>
      <c r="Q109" s="11">
        <f t="shared" si="41"/>
        <v>0</v>
      </c>
      <c r="R109" s="11">
        <f t="shared" si="41"/>
        <v>0</v>
      </c>
      <c r="S109" s="11">
        <f t="shared" si="41"/>
        <v>0</v>
      </c>
      <c r="T109" s="11">
        <f t="shared" si="41"/>
        <v>0</v>
      </c>
      <c r="U109" s="116">
        <f t="shared" si="41"/>
        <v>0</v>
      </c>
      <c r="V109" s="69"/>
      <c r="W109" s="112"/>
      <c r="X109" s="21"/>
      <c r="Y109" s="21"/>
      <c r="Z109" s="21"/>
      <c r="AA109" s="14"/>
      <c r="AB109" s="14"/>
      <c r="AC109" s="14"/>
      <c r="AD109" s="14"/>
      <c r="AE109" s="14"/>
      <c r="AF109" s="14"/>
      <c r="AG109" s="14"/>
    </row>
    <row r="110" spans="1:33" x14ac:dyDescent="0.2">
      <c r="A110" s="134" t="s">
        <v>98</v>
      </c>
      <c r="B110" s="42"/>
      <c r="C110" s="77" t="s">
        <v>88</v>
      </c>
      <c r="D110" s="77"/>
      <c r="E110" s="77" t="s">
        <v>161</v>
      </c>
      <c r="F110" s="49" t="s">
        <v>24</v>
      </c>
      <c r="G110" s="147"/>
      <c r="H110" s="11">
        <f>-IF(H$40+H$69&lt;&gt;0,ROUND((H$40+H$69)/(H$24+H$53)*H108,2),0)</f>
        <v>0</v>
      </c>
      <c r="I110" s="11">
        <f t="shared" ref="I110:U110" si="42">-IF(I$40+I$69&lt;&gt;0,ROUND((I$40+I$69)/(I$24+I$53)*I108,2),0)</f>
        <v>0</v>
      </c>
      <c r="J110" s="11">
        <f t="shared" si="42"/>
        <v>0</v>
      </c>
      <c r="K110" s="11">
        <f t="shared" si="42"/>
        <v>0</v>
      </c>
      <c r="L110" s="11">
        <f t="shared" si="42"/>
        <v>0</v>
      </c>
      <c r="M110" s="11">
        <f t="shared" si="42"/>
        <v>0</v>
      </c>
      <c r="N110" s="11">
        <f t="shared" si="42"/>
        <v>0</v>
      </c>
      <c r="O110" s="11">
        <f t="shared" si="42"/>
        <v>0</v>
      </c>
      <c r="P110" s="11">
        <f t="shared" si="42"/>
        <v>0</v>
      </c>
      <c r="Q110" s="11">
        <f t="shared" si="42"/>
        <v>0</v>
      </c>
      <c r="R110" s="11">
        <f t="shared" si="42"/>
        <v>0</v>
      </c>
      <c r="S110" s="11">
        <f t="shared" si="42"/>
        <v>0</v>
      </c>
      <c r="T110" s="11">
        <f t="shared" si="42"/>
        <v>0</v>
      </c>
      <c r="U110" s="116">
        <f t="shared" si="42"/>
        <v>0</v>
      </c>
      <c r="V110" s="69"/>
      <c r="W110" s="112"/>
      <c r="X110" s="21"/>
      <c r="Y110" s="21"/>
      <c r="Z110" s="21"/>
      <c r="AA110" s="14"/>
      <c r="AB110" s="14"/>
      <c r="AC110" s="14"/>
      <c r="AD110" s="14"/>
      <c r="AE110" s="14"/>
      <c r="AF110" s="14"/>
      <c r="AG110" s="14"/>
    </row>
    <row r="111" spans="1:33" x14ac:dyDescent="0.2">
      <c r="A111" s="134" t="s">
        <v>98</v>
      </c>
      <c r="B111" s="77" t="s">
        <v>153</v>
      </c>
      <c r="C111" s="77"/>
      <c r="D111" s="77" t="s">
        <v>220</v>
      </c>
      <c r="E111" s="77" t="s">
        <v>132</v>
      </c>
      <c r="F111" s="49" t="s">
        <v>24</v>
      </c>
      <c r="G111" s="147"/>
      <c r="H111" s="11">
        <f>+SUMIF($B$15:$B$107,$B111,H$15:H$107)</f>
        <v>0</v>
      </c>
      <c r="I111" s="11">
        <f t="shared" ref="I111:U111" si="43">+SUMIF($B$15:$B$40,$B111,I$15:I$40)</f>
        <v>0</v>
      </c>
      <c r="J111" s="11">
        <f t="shared" si="43"/>
        <v>0</v>
      </c>
      <c r="K111" s="11">
        <f t="shared" si="43"/>
        <v>0</v>
      </c>
      <c r="L111" s="11">
        <f t="shared" si="43"/>
        <v>0</v>
      </c>
      <c r="M111" s="11">
        <f t="shared" si="43"/>
        <v>0</v>
      </c>
      <c r="N111" s="11">
        <f t="shared" si="43"/>
        <v>0</v>
      </c>
      <c r="O111" s="11">
        <f t="shared" si="43"/>
        <v>0</v>
      </c>
      <c r="P111" s="11">
        <f t="shared" si="43"/>
        <v>0</v>
      </c>
      <c r="Q111" s="11">
        <f t="shared" si="43"/>
        <v>0</v>
      </c>
      <c r="R111" s="11">
        <f t="shared" si="43"/>
        <v>0</v>
      </c>
      <c r="S111" s="11">
        <f t="shared" si="43"/>
        <v>0</v>
      </c>
      <c r="T111" s="11">
        <f t="shared" si="43"/>
        <v>0</v>
      </c>
      <c r="U111" s="116">
        <f t="shared" si="43"/>
        <v>0</v>
      </c>
      <c r="V111" s="69"/>
      <c r="W111" s="112"/>
      <c r="X111" s="21"/>
      <c r="Y111" s="21"/>
      <c r="Z111" s="21"/>
      <c r="AA111" s="14"/>
      <c r="AB111" s="14"/>
      <c r="AC111" s="14"/>
      <c r="AD111" s="14"/>
      <c r="AE111" s="14"/>
      <c r="AF111" s="14"/>
      <c r="AG111" s="14"/>
    </row>
    <row r="112" spans="1:33" x14ac:dyDescent="0.2">
      <c r="A112" s="134" t="s">
        <v>98</v>
      </c>
      <c r="B112" s="77" t="s">
        <v>155</v>
      </c>
      <c r="C112" s="77"/>
      <c r="D112" s="77" t="s">
        <v>220</v>
      </c>
      <c r="E112" s="77" t="s">
        <v>151</v>
      </c>
      <c r="F112" s="49" t="s">
        <v>24</v>
      </c>
      <c r="G112" s="147"/>
      <c r="H112" s="11">
        <f>+SUMIF($B$15:$B$107,$B112,H$15:H$107)</f>
        <v>0</v>
      </c>
      <c r="I112" s="11">
        <f t="shared" ref="I112:U114" si="44">+SUMIF($B$15:$B$107,$B112,I$15:I$107)</f>
        <v>0</v>
      </c>
      <c r="J112" s="11">
        <f t="shared" si="44"/>
        <v>0</v>
      </c>
      <c r="K112" s="11">
        <f t="shared" si="44"/>
        <v>0</v>
      </c>
      <c r="L112" s="11">
        <f t="shared" si="44"/>
        <v>0</v>
      </c>
      <c r="M112" s="11">
        <f t="shared" si="44"/>
        <v>0</v>
      </c>
      <c r="N112" s="11">
        <f t="shared" si="44"/>
        <v>0</v>
      </c>
      <c r="O112" s="11">
        <f t="shared" si="44"/>
        <v>0</v>
      </c>
      <c r="P112" s="11">
        <f t="shared" si="44"/>
        <v>0</v>
      </c>
      <c r="Q112" s="11">
        <f t="shared" si="44"/>
        <v>0</v>
      </c>
      <c r="R112" s="11">
        <f t="shared" si="44"/>
        <v>0</v>
      </c>
      <c r="S112" s="11">
        <f t="shared" si="44"/>
        <v>0</v>
      </c>
      <c r="T112" s="11">
        <f t="shared" si="44"/>
        <v>0</v>
      </c>
      <c r="U112" s="116">
        <f t="shared" si="44"/>
        <v>0</v>
      </c>
      <c r="V112" s="69"/>
      <c r="W112" s="112"/>
      <c r="X112" s="21"/>
      <c r="Y112" s="21"/>
      <c r="Z112" s="21"/>
      <c r="AA112" s="14"/>
      <c r="AB112" s="14"/>
      <c r="AC112" s="14"/>
      <c r="AD112" s="14"/>
      <c r="AE112" s="14"/>
      <c r="AF112" s="14"/>
      <c r="AG112" s="14"/>
    </row>
    <row r="113" spans="1:33" x14ac:dyDescent="0.2">
      <c r="A113" s="134" t="s">
        <v>98</v>
      </c>
      <c r="B113" s="42"/>
      <c r="C113" s="77"/>
      <c r="D113" s="77" t="s">
        <v>220</v>
      </c>
      <c r="E113" s="77" t="s">
        <v>161</v>
      </c>
      <c r="F113" s="49" t="s">
        <v>24</v>
      </c>
      <c r="G113" s="147"/>
      <c r="H113" s="11">
        <f>-IF(H$40+H$69&lt;&gt;0,ROUND((H$40+H$69)/(H$24+H$53)*H111,2),0)</f>
        <v>0</v>
      </c>
      <c r="I113" s="11">
        <f t="shared" ref="I113:U113" si="45">-IF(I$40+I$69&lt;&gt;0,ROUND((I$40+I$69)/(I$24+I$53)*I111,2),0)</f>
        <v>0</v>
      </c>
      <c r="J113" s="11">
        <f t="shared" si="45"/>
        <v>0</v>
      </c>
      <c r="K113" s="11">
        <f t="shared" si="45"/>
        <v>0</v>
      </c>
      <c r="L113" s="11">
        <f t="shared" si="45"/>
        <v>0</v>
      </c>
      <c r="M113" s="11">
        <f t="shared" si="45"/>
        <v>0</v>
      </c>
      <c r="N113" s="11">
        <f t="shared" si="45"/>
        <v>0</v>
      </c>
      <c r="O113" s="11">
        <f t="shared" si="45"/>
        <v>0</v>
      </c>
      <c r="P113" s="11">
        <f t="shared" si="45"/>
        <v>0</v>
      </c>
      <c r="Q113" s="11">
        <f t="shared" si="45"/>
        <v>0</v>
      </c>
      <c r="R113" s="11">
        <f t="shared" si="45"/>
        <v>0</v>
      </c>
      <c r="S113" s="11">
        <f t="shared" si="45"/>
        <v>0</v>
      </c>
      <c r="T113" s="11">
        <f t="shared" si="45"/>
        <v>0</v>
      </c>
      <c r="U113" s="116">
        <f t="shared" si="45"/>
        <v>0</v>
      </c>
      <c r="V113" s="69"/>
      <c r="W113" s="122"/>
      <c r="X113" s="21"/>
      <c r="Y113" s="21"/>
      <c r="Z113" s="21"/>
      <c r="AA113" s="14"/>
      <c r="AB113" s="14"/>
      <c r="AC113" s="14"/>
      <c r="AD113" s="14"/>
      <c r="AE113" s="14"/>
      <c r="AF113" s="14"/>
      <c r="AG113" s="14"/>
    </row>
    <row r="114" spans="1:33" x14ac:dyDescent="0.2">
      <c r="A114" s="134" t="s">
        <v>98</v>
      </c>
      <c r="B114" s="77" t="s">
        <v>156</v>
      </c>
      <c r="C114" s="77"/>
      <c r="D114" s="77"/>
      <c r="E114" s="77" t="s">
        <v>159</v>
      </c>
      <c r="F114" s="49" t="s">
        <v>24</v>
      </c>
      <c r="G114" s="147"/>
      <c r="H114" s="11">
        <f>+SUMIF($B$15:$B$107,$B114,H$15:H$107)</f>
        <v>0</v>
      </c>
      <c r="I114" s="11">
        <f t="shared" si="44"/>
        <v>0</v>
      </c>
      <c r="J114" s="11">
        <f t="shared" si="44"/>
        <v>0</v>
      </c>
      <c r="K114" s="11">
        <f t="shared" si="44"/>
        <v>0</v>
      </c>
      <c r="L114" s="11">
        <f t="shared" si="44"/>
        <v>0</v>
      </c>
      <c r="M114" s="11">
        <f t="shared" si="44"/>
        <v>0</v>
      </c>
      <c r="N114" s="11">
        <f t="shared" si="44"/>
        <v>0</v>
      </c>
      <c r="O114" s="11">
        <f t="shared" si="44"/>
        <v>0</v>
      </c>
      <c r="P114" s="11">
        <f t="shared" si="44"/>
        <v>0</v>
      </c>
      <c r="Q114" s="11">
        <f t="shared" si="44"/>
        <v>0</v>
      </c>
      <c r="R114" s="11">
        <f t="shared" si="44"/>
        <v>0</v>
      </c>
      <c r="S114" s="11">
        <f t="shared" si="44"/>
        <v>0</v>
      </c>
      <c r="T114" s="11">
        <f t="shared" si="44"/>
        <v>0</v>
      </c>
      <c r="U114" s="116">
        <f t="shared" si="44"/>
        <v>0</v>
      </c>
      <c r="V114" s="69"/>
      <c r="W114" s="112"/>
      <c r="X114" s="21"/>
      <c r="Y114" s="21"/>
      <c r="Z114" s="21"/>
      <c r="AA114" s="14"/>
      <c r="AB114" s="14"/>
      <c r="AC114" s="14"/>
      <c r="AD114" s="14"/>
      <c r="AE114" s="14"/>
      <c r="AF114" s="14"/>
      <c r="AG114" s="14"/>
    </row>
    <row r="115" spans="1:33" x14ac:dyDescent="0.2">
      <c r="A115" s="134" t="s">
        <v>98</v>
      </c>
      <c r="B115" s="42"/>
      <c r="C115" s="77"/>
      <c r="D115" s="77"/>
      <c r="E115" s="77" t="s">
        <v>161</v>
      </c>
      <c r="F115" s="49" t="s">
        <v>24</v>
      </c>
      <c r="G115" s="147"/>
      <c r="H115" s="11">
        <f>-IF(H$40+H$69&lt;&gt;0,ROUND((H$40+H$69)/(H$24+H$53)*H114,2),0)</f>
        <v>0</v>
      </c>
      <c r="I115" s="11">
        <f t="shared" ref="I115:U115" si="46">-IF(I$40+I$69&lt;&gt;0,ROUND((I$40+I$69)/(I$24+I$53)*I114,2),0)</f>
        <v>0</v>
      </c>
      <c r="J115" s="11">
        <f t="shared" si="46"/>
        <v>0</v>
      </c>
      <c r="K115" s="11">
        <f t="shared" si="46"/>
        <v>0</v>
      </c>
      <c r="L115" s="11">
        <f t="shared" si="46"/>
        <v>0</v>
      </c>
      <c r="M115" s="11">
        <f t="shared" si="46"/>
        <v>0</v>
      </c>
      <c r="N115" s="11">
        <f t="shared" si="46"/>
        <v>0</v>
      </c>
      <c r="O115" s="11">
        <f t="shared" si="46"/>
        <v>0</v>
      </c>
      <c r="P115" s="11">
        <f t="shared" si="46"/>
        <v>0</v>
      </c>
      <c r="Q115" s="11">
        <f t="shared" si="46"/>
        <v>0</v>
      </c>
      <c r="R115" s="11">
        <f t="shared" si="46"/>
        <v>0</v>
      </c>
      <c r="S115" s="11">
        <f t="shared" si="46"/>
        <v>0</v>
      </c>
      <c r="T115" s="11">
        <f t="shared" si="46"/>
        <v>0</v>
      </c>
      <c r="U115" s="116">
        <f t="shared" si="46"/>
        <v>0</v>
      </c>
      <c r="V115" s="69"/>
      <c r="W115" s="112"/>
      <c r="X115" s="21"/>
      <c r="Y115" s="21"/>
      <c r="Z115" s="21"/>
      <c r="AA115" s="14"/>
      <c r="AB115" s="14"/>
      <c r="AC115" s="14"/>
      <c r="AD115" s="14"/>
      <c r="AE115" s="14"/>
      <c r="AF115" s="14"/>
      <c r="AG115" s="14"/>
    </row>
    <row r="116" spans="1:33" x14ac:dyDescent="0.2">
      <c r="A116" s="134" t="s">
        <v>98</v>
      </c>
      <c r="B116" s="77" t="s">
        <v>149</v>
      </c>
      <c r="C116" s="77" t="s">
        <v>88</v>
      </c>
      <c r="D116" s="77" t="s">
        <v>221</v>
      </c>
      <c r="E116" s="77" t="s">
        <v>160</v>
      </c>
      <c r="F116" s="49" t="s">
        <v>24</v>
      </c>
      <c r="G116" s="147"/>
      <c r="H116" s="11">
        <f>+SUMIF($B$15:$B$107,$B116,H$15:H$107)</f>
        <v>0</v>
      </c>
      <c r="I116" s="11">
        <f t="shared" ref="I116:U116" si="47">+SUMIF($B$15:$B$107,$B116,I$15:I$107)</f>
        <v>0</v>
      </c>
      <c r="J116" s="11">
        <f t="shared" si="47"/>
        <v>0</v>
      </c>
      <c r="K116" s="11">
        <f t="shared" si="47"/>
        <v>0</v>
      </c>
      <c r="L116" s="11">
        <f t="shared" si="47"/>
        <v>0</v>
      </c>
      <c r="M116" s="11">
        <f t="shared" si="47"/>
        <v>0</v>
      </c>
      <c r="N116" s="11">
        <f t="shared" si="47"/>
        <v>0</v>
      </c>
      <c r="O116" s="11">
        <f t="shared" si="47"/>
        <v>0</v>
      </c>
      <c r="P116" s="11">
        <f t="shared" si="47"/>
        <v>0</v>
      </c>
      <c r="Q116" s="11">
        <f t="shared" si="47"/>
        <v>0</v>
      </c>
      <c r="R116" s="11">
        <f t="shared" si="47"/>
        <v>0</v>
      </c>
      <c r="S116" s="11">
        <f t="shared" si="47"/>
        <v>0</v>
      </c>
      <c r="T116" s="11">
        <f t="shared" si="47"/>
        <v>0</v>
      </c>
      <c r="U116" s="116">
        <f t="shared" si="47"/>
        <v>0</v>
      </c>
      <c r="V116" s="69"/>
      <c r="W116" s="112"/>
      <c r="X116" s="21"/>
      <c r="Y116" s="21"/>
      <c r="Z116" s="21"/>
      <c r="AA116" s="14"/>
      <c r="AB116" s="14"/>
      <c r="AC116" s="14"/>
      <c r="AD116" s="14"/>
      <c r="AE116" s="14"/>
      <c r="AF116" s="14"/>
      <c r="AG116" s="14"/>
    </row>
    <row r="117" spans="1:33" x14ac:dyDescent="0.2">
      <c r="A117" s="134" t="s">
        <v>98</v>
      </c>
      <c r="B117" s="42"/>
      <c r="C117" s="77" t="s">
        <v>88</v>
      </c>
      <c r="D117" s="77" t="s">
        <v>221</v>
      </c>
      <c r="E117" s="77" t="s">
        <v>161</v>
      </c>
      <c r="F117" s="49" t="s">
        <v>24</v>
      </c>
      <c r="G117" s="147"/>
      <c r="H117" s="11">
        <f>-IF(H$40+H$69&lt;&gt;0,ROUND((H$40+H$69)/(H$24+H$53)*H116,2),0)</f>
        <v>0</v>
      </c>
      <c r="I117" s="11">
        <f t="shared" ref="I117:U117" si="48">-IF(I$40+I$69&lt;&gt;0,ROUND((I$40+I$69)/(I$24+I$53)*I116,2),0)</f>
        <v>0</v>
      </c>
      <c r="J117" s="11">
        <f t="shared" si="48"/>
        <v>0</v>
      </c>
      <c r="K117" s="11">
        <f t="shared" si="48"/>
        <v>0</v>
      </c>
      <c r="L117" s="11">
        <f t="shared" si="48"/>
        <v>0</v>
      </c>
      <c r="M117" s="11">
        <f t="shared" si="48"/>
        <v>0</v>
      </c>
      <c r="N117" s="11">
        <f t="shared" si="48"/>
        <v>0</v>
      </c>
      <c r="O117" s="11">
        <f t="shared" si="48"/>
        <v>0</v>
      </c>
      <c r="P117" s="11">
        <f t="shared" si="48"/>
        <v>0</v>
      </c>
      <c r="Q117" s="11">
        <f t="shared" si="48"/>
        <v>0</v>
      </c>
      <c r="R117" s="11">
        <f t="shared" si="48"/>
        <v>0</v>
      </c>
      <c r="S117" s="11">
        <f t="shared" si="48"/>
        <v>0</v>
      </c>
      <c r="T117" s="11">
        <f t="shared" si="48"/>
        <v>0</v>
      </c>
      <c r="U117" s="116">
        <f t="shared" si="48"/>
        <v>0</v>
      </c>
      <c r="V117" s="69"/>
      <c r="W117" s="112"/>
      <c r="X117" s="21"/>
      <c r="Y117" s="21"/>
      <c r="Z117" s="21"/>
      <c r="AA117" s="14"/>
      <c r="AB117" s="14"/>
      <c r="AC117" s="14"/>
      <c r="AD117" s="14"/>
      <c r="AE117" s="14"/>
      <c r="AF117" s="14"/>
      <c r="AG117" s="14"/>
    </row>
    <row r="118" spans="1:33" x14ac:dyDescent="0.2">
      <c r="A118" s="134" t="s">
        <v>98</v>
      </c>
      <c r="B118" s="77" t="s">
        <v>346</v>
      </c>
      <c r="C118" s="77"/>
      <c r="D118" s="77"/>
      <c r="E118" s="77" t="s">
        <v>195</v>
      </c>
      <c r="F118" s="49" t="s">
        <v>24</v>
      </c>
      <c r="G118" s="147"/>
      <c r="H118" s="11">
        <f>+SUMIF($B$15:$B$107,$B118,H$15:H$107)</f>
        <v>0</v>
      </c>
      <c r="I118" s="11">
        <f t="shared" ref="I118:U119" si="49">+SUMIF($B$15:$B$40,$B118,I$15:I$40)</f>
        <v>0</v>
      </c>
      <c r="J118" s="11">
        <f t="shared" si="49"/>
        <v>0</v>
      </c>
      <c r="K118" s="11">
        <f t="shared" si="49"/>
        <v>0</v>
      </c>
      <c r="L118" s="11">
        <f t="shared" si="49"/>
        <v>0</v>
      </c>
      <c r="M118" s="11">
        <f t="shared" si="49"/>
        <v>0</v>
      </c>
      <c r="N118" s="11">
        <f t="shared" si="49"/>
        <v>0</v>
      </c>
      <c r="O118" s="11">
        <f t="shared" si="49"/>
        <v>0</v>
      </c>
      <c r="P118" s="11">
        <f t="shared" si="49"/>
        <v>0</v>
      </c>
      <c r="Q118" s="11">
        <f t="shared" si="49"/>
        <v>0</v>
      </c>
      <c r="R118" s="11">
        <f t="shared" si="49"/>
        <v>0</v>
      </c>
      <c r="S118" s="11">
        <f t="shared" si="49"/>
        <v>0</v>
      </c>
      <c r="T118" s="11">
        <f t="shared" si="49"/>
        <v>0</v>
      </c>
      <c r="U118" s="116">
        <f t="shared" si="49"/>
        <v>0</v>
      </c>
      <c r="V118" s="69"/>
      <c r="W118" s="231"/>
      <c r="X118" s="21"/>
      <c r="Y118" s="21"/>
      <c r="Z118" s="21"/>
      <c r="AA118" s="14"/>
      <c r="AB118" s="14"/>
      <c r="AC118" s="14"/>
      <c r="AD118" s="14"/>
      <c r="AE118" s="14"/>
      <c r="AF118" s="14"/>
      <c r="AG118" s="14"/>
    </row>
    <row r="119" spans="1:33" x14ac:dyDescent="0.2">
      <c r="A119" s="134" t="s">
        <v>98</v>
      </c>
      <c r="B119" s="77" t="s">
        <v>347</v>
      </c>
      <c r="C119" s="77"/>
      <c r="D119" s="77"/>
      <c r="E119" s="77" t="s">
        <v>194</v>
      </c>
      <c r="F119" s="49" t="s">
        <v>24</v>
      </c>
      <c r="G119" s="147"/>
      <c r="H119" s="11">
        <f>+SUMIF($B$15:$B$107,$B119,H$15:H$107)</f>
        <v>0</v>
      </c>
      <c r="I119" s="11">
        <f t="shared" si="49"/>
        <v>0</v>
      </c>
      <c r="J119" s="11">
        <f t="shared" si="49"/>
        <v>0</v>
      </c>
      <c r="K119" s="11">
        <f t="shared" si="49"/>
        <v>0</v>
      </c>
      <c r="L119" s="11">
        <f t="shared" si="49"/>
        <v>0</v>
      </c>
      <c r="M119" s="11">
        <f t="shared" si="49"/>
        <v>0</v>
      </c>
      <c r="N119" s="11">
        <f t="shared" si="49"/>
        <v>0</v>
      </c>
      <c r="O119" s="11">
        <f t="shared" si="49"/>
        <v>0</v>
      </c>
      <c r="P119" s="11">
        <f t="shared" si="49"/>
        <v>0</v>
      </c>
      <c r="Q119" s="11">
        <f t="shared" si="49"/>
        <v>0</v>
      </c>
      <c r="R119" s="11">
        <f t="shared" si="49"/>
        <v>0</v>
      </c>
      <c r="S119" s="11">
        <f t="shared" si="49"/>
        <v>0</v>
      </c>
      <c r="T119" s="11">
        <f t="shared" si="49"/>
        <v>0</v>
      </c>
      <c r="U119" s="116">
        <f t="shared" si="49"/>
        <v>0</v>
      </c>
      <c r="V119" s="69"/>
      <c r="W119" s="231"/>
      <c r="X119" s="21"/>
      <c r="Y119" s="21"/>
      <c r="Z119" s="21"/>
      <c r="AA119" s="14"/>
      <c r="AB119" s="14"/>
      <c r="AC119" s="14"/>
      <c r="AD119" s="14"/>
      <c r="AE119" s="14"/>
      <c r="AF119" s="14"/>
      <c r="AG119" s="14"/>
    </row>
    <row r="120" spans="1:33" x14ac:dyDescent="0.2">
      <c r="A120" s="134" t="s">
        <v>98</v>
      </c>
      <c r="B120" s="42"/>
      <c r="C120" s="77"/>
      <c r="D120" s="77"/>
      <c r="E120" s="77" t="s">
        <v>161</v>
      </c>
      <c r="F120" s="49" t="s">
        <v>24</v>
      </c>
      <c r="G120" s="147"/>
      <c r="H120" s="11">
        <f>-(H40+H69)-(H110+H113+H115+H117)</f>
        <v>0</v>
      </c>
      <c r="I120" s="11">
        <f t="shared" ref="I120:U120" si="50">-(I40+I69)-(I110+I113+I115+I117)</f>
        <v>0</v>
      </c>
      <c r="J120" s="11">
        <f t="shared" si="50"/>
        <v>0</v>
      </c>
      <c r="K120" s="11">
        <f t="shared" si="50"/>
        <v>0</v>
      </c>
      <c r="L120" s="11">
        <f t="shared" si="50"/>
        <v>0</v>
      </c>
      <c r="M120" s="11">
        <f t="shared" si="50"/>
        <v>0</v>
      </c>
      <c r="N120" s="11">
        <f t="shared" si="50"/>
        <v>0</v>
      </c>
      <c r="O120" s="11">
        <f t="shared" si="50"/>
        <v>0</v>
      </c>
      <c r="P120" s="11">
        <f t="shared" si="50"/>
        <v>0</v>
      </c>
      <c r="Q120" s="11">
        <f t="shared" si="50"/>
        <v>0</v>
      </c>
      <c r="R120" s="11">
        <f t="shared" si="50"/>
        <v>0</v>
      </c>
      <c r="S120" s="11">
        <f t="shared" si="50"/>
        <v>0</v>
      </c>
      <c r="T120" s="11">
        <f t="shared" si="50"/>
        <v>0</v>
      </c>
      <c r="U120" s="116">
        <f t="shared" si="50"/>
        <v>0</v>
      </c>
      <c r="V120" s="69"/>
      <c r="W120" s="231"/>
      <c r="X120" s="21"/>
      <c r="Y120" s="21"/>
      <c r="Z120" s="21"/>
      <c r="AA120" s="14"/>
      <c r="AB120" s="14"/>
      <c r="AC120" s="14"/>
      <c r="AD120" s="14"/>
      <c r="AE120" s="14"/>
      <c r="AF120" s="14"/>
      <c r="AG120" s="14"/>
    </row>
    <row r="121" spans="1:33" x14ac:dyDescent="0.2">
      <c r="A121" s="134" t="s">
        <v>98</v>
      </c>
      <c r="B121" s="42"/>
      <c r="C121" s="42"/>
      <c r="D121" s="281" t="s">
        <v>162</v>
      </c>
      <c r="E121" s="287"/>
      <c r="F121" s="49" t="s">
        <v>24</v>
      </c>
      <c r="G121" s="147"/>
      <c r="H121" s="58">
        <f t="shared" ref="H121:U121" si="51">12-H1+1</f>
        <v>13</v>
      </c>
      <c r="I121" s="58">
        <f t="shared" si="51"/>
        <v>13</v>
      </c>
      <c r="J121" s="58">
        <f t="shared" si="51"/>
        <v>13</v>
      </c>
      <c r="K121" s="58">
        <f t="shared" si="51"/>
        <v>13</v>
      </c>
      <c r="L121" s="58">
        <f t="shared" si="51"/>
        <v>13</v>
      </c>
      <c r="M121" s="58">
        <f t="shared" si="51"/>
        <v>13</v>
      </c>
      <c r="N121" s="58">
        <f t="shared" si="51"/>
        <v>13</v>
      </c>
      <c r="O121" s="58">
        <f t="shared" si="51"/>
        <v>13</v>
      </c>
      <c r="P121" s="58">
        <f t="shared" si="51"/>
        <v>13</v>
      </c>
      <c r="Q121" s="58">
        <f t="shared" si="51"/>
        <v>13</v>
      </c>
      <c r="R121" s="58">
        <f t="shared" si="51"/>
        <v>13</v>
      </c>
      <c r="S121" s="58">
        <f t="shared" si="51"/>
        <v>13</v>
      </c>
      <c r="T121" s="58">
        <f t="shared" si="51"/>
        <v>13</v>
      </c>
      <c r="U121" s="323">
        <f t="shared" si="51"/>
        <v>13</v>
      </c>
      <c r="V121" s="127"/>
      <c r="W121" s="112"/>
      <c r="X121" s="21"/>
      <c r="Y121" s="21"/>
      <c r="Z121" s="21"/>
      <c r="AA121" s="14"/>
      <c r="AB121" s="14"/>
      <c r="AC121" s="14"/>
      <c r="AD121" s="14"/>
      <c r="AE121" s="14"/>
      <c r="AF121" s="14"/>
      <c r="AG121" s="14"/>
    </row>
    <row r="122" spans="1:33" x14ac:dyDescent="0.2">
      <c r="A122" s="134" t="s">
        <v>98</v>
      </c>
      <c r="B122" s="42"/>
      <c r="C122" s="42"/>
      <c r="D122" s="281" t="s">
        <v>163</v>
      </c>
      <c r="E122" s="287"/>
      <c r="F122" s="49" t="s">
        <v>24</v>
      </c>
      <c r="G122" s="147"/>
      <c r="H122" s="12">
        <f t="shared" ref="H122:U122" si="52">+SUMIF($D$108:$D$120,"p",H108:H120)/H121</f>
        <v>0</v>
      </c>
      <c r="I122" s="12">
        <f t="shared" si="52"/>
        <v>0</v>
      </c>
      <c r="J122" s="12">
        <f t="shared" si="52"/>
        <v>0</v>
      </c>
      <c r="K122" s="12">
        <f t="shared" si="52"/>
        <v>0</v>
      </c>
      <c r="L122" s="12">
        <f t="shared" si="52"/>
        <v>0</v>
      </c>
      <c r="M122" s="12">
        <f t="shared" si="52"/>
        <v>0</v>
      </c>
      <c r="N122" s="12">
        <f t="shared" si="52"/>
        <v>0</v>
      </c>
      <c r="O122" s="12">
        <f t="shared" si="52"/>
        <v>0</v>
      </c>
      <c r="P122" s="12">
        <f t="shared" si="52"/>
        <v>0</v>
      </c>
      <c r="Q122" s="12">
        <f t="shared" si="52"/>
        <v>0</v>
      </c>
      <c r="R122" s="12">
        <f t="shared" si="52"/>
        <v>0</v>
      </c>
      <c r="S122" s="12">
        <f t="shared" si="52"/>
        <v>0</v>
      </c>
      <c r="T122" s="12">
        <f t="shared" si="52"/>
        <v>0</v>
      </c>
      <c r="U122" s="324">
        <f t="shared" si="52"/>
        <v>0</v>
      </c>
      <c r="V122" s="127"/>
      <c r="W122" s="112"/>
      <c r="X122" s="21"/>
      <c r="Y122" s="21"/>
      <c r="Z122" s="21"/>
      <c r="AA122" s="14"/>
      <c r="AB122" s="14"/>
      <c r="AC122" s="14"/>
      <c r="AD122" s="14"/>
      <c r="AE122" s="14"/>
      <c r="AF122" s="14"/>
      <c r="AG122" s="14"/>
    </row>
    <row r="123" spans="1:33" x14ac:dyDescent="0.2">
      <c r="A123" s="134" t="s">
        <v>98</v>
      </c>
      <c r="B123" s="42"/>
      <c r="C123" s="42"/>
      <c r="D123" s="30">
        <v>1</v>
      </c>
      <c r="E123" s="287" t="s">
        <v>38</v>
      </c>
      <c r="F123" s="49" t="s">
        <v>24</v>
      </c>
      <c r="G123" s="147"/>
      <c r="H123" s="28">
        <f t="shared" ref="H123:U134" si="53">+IF($D123&lt;H$1,0,H$122)</f>
        <v>0</v>
      </c>
      <c r="I123" s="28">
        <f t="shared" si="53"/>
        <v>0</v>
      </c>
      <c r="J123" s="28">
        <f t="shared" si="53"/>
        <v>0</v>
      </c>
      <c r="K123" s="28">
        <f t="shared" si="53"/>
        <v>0</v>
      </c>
      <c r="L123" s="28">
        <f t="shared" si="53"/>
        <v>0</v>
      </c>
      <c r="M123" s="28">
        <f t="shared" si="53"/>
        <v>0</v>
      </c>
      <c r="N123" s="28">
        <f t="shared" si="53"/>
        <v>0</v>
      </c>
      <c r="O123" s="28">
        <f t="shared" si="53"/>
        <v>0</v>
      </c>
      <c r="P123" s="28">
        <f t="shared" si="53"/>
        <v>0</v>
      </c>
      <c r="Q123" s="28">
        <f t="shared" si="53"/>
        <v>0</v>
      </c>
      <c r="R123" s="28">
        <f t="shared" si="53"/>
        <v>0</v>
      </c>
      <c r="S123" s="28">
        <f t="shared" si="53"/>
        <v>0</v>
      </c>
      <c r="T123" s="28">
        <f t="shared" si="53"/>
        <v>0</v>
      </c>
      <c r="U123" s="325">
        <f t="shared" si="53"/>
        <v>0</v>
      </c>
      <c r="V123" s="127"/>
      <c r="W123" s="112"/>
      <c r="X123" s="21"/>
      <c r="Y123" s="78"/>
      <c r="Z123" s="21"/>
      <c r="AA123" s="79"/>
      <c r="AB123" s="14"/>
      <c r="AC123" s="14"/>
      <c r="AD123" s="14"/>
      <c r="AE123" s="14"/>
      <c r="AF123" s="14"/>
      <c r="AG123" s="14"/>
    </row>
    <row r="124" spans="1:33" x14ac:dyDescent="0.2">
      <c r="A124" s="134" t="s">
        <v>98</v>
      </c>
      <c r="B124" s="42"/>
      <c r="C124" s="42"/>
      <c r="D124" s="30">
        <v>2</v>
      </c>
      <c r="E124" s="287" t="s">
        <v>39</v>
      </c>
      <c r="F124" s="49" t="s">
        <v>24</v>
      </c>
      <c r="G124" s="147"/>
      <c r="H124" s="28">
        <f t="shared" si="53"/>
        <v>0</v>
      </c>
      <c r="I124" s="28">
        <f t="shared" si="53"/>
        <v>0</v>
      </c>
      <c r="J124" s="28">
        <f t="shared" si="53"/>
        <v>0</v>
      </c>
      <c r="K124" s="28">
        <f t="shared" si="53"/>
        <v>0</v>
      </c>
      <c r="L124" s="28">
        <f t="shared" si="53"/>
        <v>0</v>
      </c>
      <c r="M124" s="28">
        <f t="shared" si="53"/>
        <v>0</v>
      </c>
      <c r="N124" s="28">
        <f t="shared" si="53"/>
        <v>0</v>
      </c>
      <c r="O124" s="28">
        <f t="shared" si="53"/>
        <v>0</v>
      </c>
      <c r="P124" s="28">
        <f t="shared" si="53"/>
        <v>0</v>
      </c>
      <c r="Q124" s="28">
        <f t="shared" si="53"/>
        <v>0</v>
      </c>
      <c r="R124" s="28">
        <f t="shared" si="53"/>
        <v>0</v>
      </c>
      <c r="S124" s="28">
        <f t="shared" si="53"/>
        <v>0</v>
      </c>
      <c r="T124" s="28">
        <f t="shared" si="53"/>
        <v>0</v>
      </c>
      <c r="U124" s="325">
        <f t="shared" si="53"/>
        <v>0</v>
      </c>
      <c r="V124" s="127"/>
      <c r="W124" s="112"/>
      <c r="X124" s="21"/>
      <c r="Y124" s="21"/>
      <c r="Z124" s="21"/>
      <c r="AA124" s="14"/>
      <c r="AB124" s="14"/>
      <c r="AC124" s="14"/>
      <c r="AD124" s="14"/>
      <c r="AE124" s="14"/>
      <c r="AF124" s="14"/>
      <c r="AG124" s="14"/>
    </row>
    <row r="125" spans="1:33" x14ac:dyDescent="0.2">
      <c r="A125" s="134" t="s">
        <v>98</v>
      </c>
      <c r="B125" s="42"/>
      <c r="C125" s="42"/>
      <c r="D125" s="30">
        <v>3</v>
      </c>
      <c r="E125" s="287" t="s">
        <v>40</v>
      </c>
      <c r="F125" s="49" t="s">
        <v>24</v>
      </c>
      <c r="G125" s="147"/>
      <c r="H125" s="28">
        <f t="shared" si="53"/>
        <v>0</v>
      </c>
      <c r="I125" s="28">
        <f t="shared" si="53"/>
        <v>0</v>
      </c>
      <c r="J125" s="28">
        <f t="shared" si="53"/>
        <v>0</v>
      </c>
      <c r="K125" s="28">
        <f t="shared" si="53"/>
        <v>0</v>
      </c>
      <c r="L125" s="28">
        <f t="shared" si="53"/>
        <v>0</v>
      </c>
      <c r="M125" s="28">
        <f t="shared" si="53"/>
        <v>0</v>
      </c>
      <c r="N125" s="28">
        <f t="shared" si="53"/>
        <v>0</v>
      </c>
      <c r="O125" s="28">
        <f t="shared" si="53"/>
        <v>0</v>
      </c>
      <c r="P125" s="28">
        <f t="shared" si="53"/>
        <v>0</v>
      </c>
      <c r="Q125" s="28">
        <f t="shared" si="53"/>
        <v>0</v>
      </c>
      <c r="R125" s="28">
        <f t="shared" si="53"/>
        <v>0</v>
      </c>
      <c r="S125" s="28">
        <f t="shared" si="53"/>
        <v>0</v>
      </c>
      <c r="T125" s="28">
        <f t="shared" si="53"/>
        <v>0</v>
      </c>
      <c r="U125" s="325">
        <f t="shared" si="53"/>
        <v>0</v>
      </c>
      <c r="V125" s="127"/>
      <c r="W125" s="112"/>
      <c r="X125" s="21"/>
      <c r="Y125" s="78"/>
      <c r="Z125" s="21"/>
      <c r="AA125" s="79"/>
      <c r="AB125" s="14"/>
      <c r="AC125" s="14"/>
      <c r="AD125" s="14"/>
      <c r="AE125" s="14"/>
      <c r="AF125" s="14"/>
      <c r="AG125" s="14"/>
    </row>
    <row r="126" spans="1:33" x14ac:dyDescent="0.2">
      <c r="A126" s="134" t="s">
        <v>98</v>
      </c>
      <c r="B126" s="42"/>
      <c r="C126" s="42"/>
      <c r="D126" s="30">
        <v>4</v>
      </c>
      <c r="E126" s="287" t="s">
        <v>41</v>
      </c>
      <c r="F126" s="49" t="s">
        <v>24</v>
      </c>
      <c r="G126" s="147"/>
      <c r="H126" s="28">
        <f t="shared" si="53"/>
        <v>0</v>
      </c>
      <c r="I126" s="28">
        <f t="shared" si="53"/>
        <v>0</v>
      </c>
      <c r="J126" s="28">
        <f t="shared" si="53"/>
        <v>0</v>
      </c>
      <c r="K126" s="28">
        <f t="shared" si="53"/>
        <v>0</v>
      </c>
      <c r="L126" s="28">
        <f t="shared" si="53"/>
        <v>0</v>
      </c>
      <c r="M126" s="28">
        <f t="shared" si="53"/>
        <v>0</v>
      </c>
      <c r="N126" s="28">
        <f t="shared" si="53"/>
        <v>0</v>
      </c>
      <c r="O126" s="28">
        <f t="shared" si="53"/>
        <v>0</v>
      </c>
      <c r="P126" s="28">
        <f t="shared" si="53"/>
        <v>0</v>
      </c>
      <c r="Q126" s="28">
        <f t="shared" si="53"/>
        <v>0</v>
      </c>
      <c r="R126" s="28">
        <f t="shared" si="53"/>
        <v>0</v>
      </c>
      <c r="S126" s="28">
        <f t="shared" si="53"/>
        <v>0</v>
      </c>
      <c r="T126" s="28">
        <f t="shared" si="53"/>
        <v>0</v>
      </c>
      <c r="U126" s="325">
        <f t="shared" si="53"/>
        <v>0</v>
      </c>
      <c r="V126" s="127"/>
      <c r="W126" s="112"/>
      <c r="X126" s="21"/>
      <c r="Y126" s="78"/>
      <c r="Z126" s="21"/>
      <c r="AA126" s="79"/>
      <c r="AB126" s="14"/>
      <c r="AC126" s="14"/>
      <c r="AD126" s="14"/>
      <c r="AE126" s="14"/>
      <c r="AF126" s="14"/>
      <c r="AG126" s="14"/>
    </row>
    <row r="127" spans="1:33" x14ac:dyDescent="0.2">
      <c r="A127" s="134" t="s">
        <v>98</v>
      </c>
      <c r="B127" s="42"/>
      <c r="C127" s="42"/>
      <c r="D127" s="30">
        <v>5</v>
      </c>
      <c r="E127" s="287" t="s">
        <v>42</v>
      </c>
      <c r="F127" s="49" t="s">
        <v>24</v>
      </c>
      <c r="G127" s="147"/>
      <c r="H127" s="28">
        <f t="shared" si="53"/>
        <v>0</v>
      </c>
      <c r="I127" s="28">
        <f t="shared" si="53"/>
        <v>0</v>
      </c>
      <c r="J127" s="28">
        <f t="shared" si="53"/>
        <v>0</v>
      </c>
      <c r="K127" s="28">
        <f t="shared" si="53"/>
        <v>0</v>
      </c>
      <c r="L127" s="28">
        <f t="shared" si="53"/>
        <v>0</v>
      </c>
      <c r="M127" s="28">
        <f t="shared" si="53"/>
        <v>0</v>
      </c>
      <c r="N127" s="28">
        <f t="shared" si="53"/>
        <v>0</v>
      </c>
      <c r="O127" s="28">
        <f t="shared" si="53"/>
        <v>0</v>
      </c>
      <c r="P127" s="28">
        <f t="shared" si="53"/>
        <v>0</v>
      </c>
      <c r="Q127" s="28">
        <f t="shared" si="53"/>
        <v>0</v>
      </c>
      <c r="R127" s="28">
        <f t="shared" si="53"/>
        <v>0</v>
      </c>
      <c r="S127" s="28">
        <f t="shared" si="53"/>
        <v>0</v>
      </c>
      <c r="T127" s="28">
        <f t="shared" si="53"/>
        <v>0</v>
      </c>
      <c r="U127" s="325">
        <f t="shared" si="53"/>
        <v>0</v>
      </c>
      <c r="V127" s="127"/>
      <c r="W127" s="112"/>
      <c r="X127" s="21"/>
      <c r="Y127" s="78"/>
      <c r="Z127" s="21"/>
      <c r="AA127" s="79"/>
      <c r="AB127" s="14"/>
      <c r="AC127" s="14"/>
      <c r="AD127" s="14"/>
      <c r="AE127" s="14"/>
      <c r="AF127" s="14"/>
      <c r="AG127" s="14"/>
    </row>
    <row r="128" spans="1:33" x14ac:dyDescent="0.2">
      <c r="A128" s="134" t="s">
        <v>98</v>
      </c>
      <c r="B128" s="42"/>
      <c r="C128" s="42"/>
      <c r="D128" s="30">
        <v>6</v>
      </c>
      <c r="E128" s="287" t="s">
        <v>43</v>
      </c>
      <c r="F128" s="49" t="s">
        <v>24</v>
      </c>
      <c r="G128" s="147"/>
      <c r="H128" s="28">
        <f t="shared" si="53"/>
        <v>0</v>
      </c>
      <c r="I128" s="28">
        <f t="shared" si="53"/>
        <v>0</v>
      </c>
      <c r="J128" s="28">
        <f t="shared" si="53"/>
        <v>0</v>
      </c>
      <c r="K128" s="28">
        <f t="shared" si="53"/>
        <v>0</v>
      </c>
      <c r="L128" s="28">
        <f t="shared" si="53"/>
        <v>0</v>
      </c>
      <c r="M128" s="28">
        <f t="shared" si="53"/>
        <v>0</v>
      </c>
      <c r="N128" s="28">
        <f t="shared" si="53"/>
        <v>0</v>
      </c>
      <c r="O128" s="28">
        <f t="shared" si="53"/>
        <v>0</v>
      </c>
      <c r="P128" s="28">
        <f t="shared" si="53"/>
        <v>0</v>
      </c>
      <c r="Q128" s="28">
        <f t="shared" si="53"/>
        <v>0</v>
      </c>
      <c r="R128" s="28">
        <f t="shared" si="53"/>
        <v>0</v>
      </c>
      <c r="S128" s="28">
        <f t="shared" si="53"/>
        <v>0</v>
      </c>
      <c r="T128" s="28">
        <f t="shared" si="53"/>
        <v>0</v>
      </c>
      <c r="U128" s="325">
        <f t="shared" si="53"/>
        <v>0</v>
      </c>
      <c r="V128" s="127"/>
      <c r="W128" s="112"/>
      <c r="X128" s="21"/>
      <c r="Y128" s="21"/>
      <c r="Z128" s="21"/>
      <c r="AA128" s="79"/>
      <c r="AB128" s="14"/>
      <c r="AC128" s="14"/>
      <c r="AD128" s="14"/>
      <c r="AE128" s="14"/>
      <c r="AF128" s="14"/>
      <c r="AG128" s="14"/>
    </row>
    <row r="129" spans="1:33" x14ac:dyDescent="0.2">
      <c r="A129" s="134" t="s">
        <v>98</v>
      </c>
      <c r="B129" s="42"/>
      <c r="C129" s="42"/>
      <c r="D129" s="30">
        <v>7</v>
      </c>
      <c r="E129" s="287" t="s">
        <v>44</v>
      </c>
      <c r="F129" s="49" t="s">
        <v>24</v>
      </c>
      <c r="G129" s="147"/>
      <c r="H129" s="28">
        <f t="shared" si="53"/>
        <v>0</v>
      </c>
      <c r="I129" s="28">
        <f t="shared" si="53"/>
        <v>0</v>
      </c>
      <c r="J129" s="28">
        <f t="shared" si="53"/>
        <v>0</v>
      </c>
      <c r="K129" s="28">
        <f t="shared" si="53"/>
        <v>0</v>
      </c>
      <c r="L129" s="28">
        <f t="shared" si="53"/>
        <v>0</v>
      </c>
      <c r="M129" s="28">
        <f t="shared" si="53"/>
        <v>0</v>
      </c>
      <c r="N129" s="28">
        <f t="shared" si="53"/>
        <v>0</v>
      </c>
      <c r="O129" s="28">
        <f t="shared" si="53"/>
        <v>0</v>
      </c>
      <c r="P129" s="28">
        <f t="shared" si="53"/>
        <v>0</v>
      </c>
      <c r="Q129" s="28">
        <f t="shared" si="53"/>
        <v>0</v>
      </c>
      <c r="R129" s="28">
        <f t="shared" si="53"/>
        <v>0</v>
      </c>
      <c r="S129" s="28">
        <f t="shared" si="53"/>
        <v>0</v>
      </c>
      <c r="T129" s="28">
        <f t="shared" si="53"/>
        <v>0</v>
      </c>
      <c r="U129" s="325">
        <f t="shared" si="53"/>
        <v>0</v>
      </c>
      <c r="V129" s="127"/>
      <c r="W129" s="112"/>
      <c r="X129" s="21"/>
      <c r="Y129" s="21"/>
      <c r="Z129" s="21"/>
      <c r="AA129" s="14"/>
      <c r="AB129" s="14"/>
      <c r="AC129" s="14"/>
      <c r="AD129" s="14"/>
      <c r="AE129" s="14"/>
      <c r="AF129" s="14"/>
      <c r="AG129" s="14"/>
    </row>
    <row r="130" spans="1:33" x14ac:dyDescent="0.2">
      <c r="A130" s="134" t="s">
        <v>98</v>
      </c>
      <c r="B130" s="42"/>
      <c r="C130" s="42"/>
      <c r="D130" s="30">
        <v>8</v>
      </c>
      <c r="E130" s="287" t="s">
        <v>45</v>
      </c>
      <c r="F130" s="49" t="s">
        <v>24</v>
      </c>
      <c r="G130" s="147"/>
      <c r="H130" s="28">
        <f t="shared" si="53"/>
        <v>0</v>
      </c>
      <c r="I130" s="28">
        <f t="shared" si="53"/>
        <v>0</v>
      </c>
      <c r="J130" s="28">
        <f t="shared" si="53"/>
        <v>0</v>
      </c>
      <c r="K130" s="28">
        <f t="shared" si="53"/>
        <v>0</v>
      </c>
      <c r="L130" s="28">
        <f t="shared" si="53"/>
        <v>0</v>
      </c>
      <c r="M130" s="28">
        <f t="shared" si="53"/>
        <v>0</v>
      </c>
      <c r="N130" s="28">
        <f t="shared" si="53"/>
        <v>0</v>
      </c>
      <c r="O130" s="28">
        <f t="shared" si="53"/>
        <v>0</v>
      </c>
      <c r="P130" s="28">
        <f t="shared" si="53"/>
        <v>0</v>
      </c>
      <c r="Q130" s="28">
        <f t="shared" si="53"/>
        <v>0</v>
      </c>
      <c r="R130" s="28">
        <f t="shared" si="53"/>
        <v>0</v>
      </c>
      <c r="S130" s="28">
        <f t="shared" si="53"/>
        <v>0</v>
      </c>
      <c r="T130" s="28">
        <f t="shared" si="53"/>
        <v>0</v>
      </c>
      <c r="U130" s="325">
        <f t="shared" si="53"/>
        <v>0</v>
      </c>
      <c r="V130" s="127"/>
      <c r="W130" s="112"/>
      <c r="X130" s="21"/>
      <c r="Y130" s="80"/>
      <c r="Z130" s="21"/>
      <c r="AA130" s="79"/>
      <c r="AB130" s="14"/>
      <c r="AC130" s="14"/>
      <c r="AD130" s="14"/>
      <c r="AE130" s="14"/>
      <c r="AF130" s="14"/>
      <c r="AG130" s="14"/>
    </row>
    <row r="131" spans="1:33" x14ac:dyDescent="0.2">
      <c r="A131" s="134" t="s">
        <v>98</v>
      </c>
      <c r="B131" s="42"/>
      <c r="C131" s="42"/>
      <c r="D131" s="30">
        <v>9</v>
      </c>
      <c r="E131" s="287" t="s">
        <v>46</v>
      </c>
      <c r="F131" s="49" t="s">
        <v>24</v>
      </c>
      <c r="G131" s="147"/>
      <c r="H131" s="28">
        <f t="shared" si="53"/>
        <v>0</v>
      </c>
      <c r="I131" s="28">
        <f t="shared" si="53"/>
        <v>0</v>
      </c>
      <c r="J131" s="28">
        <f t="shared" si="53"/>
        <v>0</v>
      </c>
      <c r="K131" s="28">
        <f t="shared" si="53"/>
        <v>0</v>
      </c>
      <c r="L131" s="28">
        <f t="shared" si="53"/>
        <v>0</v>
      </c>
      <c r="M131" s="28">
        <f t="shared" si="53"/>
        <v>0</v>
      </c>
      <c r="N131" s="28">
        <f t="shared" si="53"/>
        <v>0</v>
      </c>
      <c r="O131" s="28">
        <f t="shared" si="53"/>
        <v>0</v>
      </c>
      <c r="P131" s="28">
        <f t="shared" si="53"/>
        <v>0</v>
      </c>
      <c r="Q131" s="28">
        <f t="shared" si="53"/>
        <v>0</v>
      </c>
      <c r="R131" s="28">
        <f t="shared" si="53"/>
        <v>0</v>
      </c>
      <c r="S131" s="28">
        <f t="shared" si="53"/>
        <v>0</v>
      </c>
      <c r="T131" s="28">
        <f t="shared" si="53"/>
        <v>0</v>
      </c>
      <c r="U131" s="325">
        <f t="shared" si="53"/>
        <v>0</v>
      </c>
      <c r="V131" s="127"/>
      <c r="W131" s="112"/>
      <c r="X131" s="21"/>
      <c r="Y131" s="21"/>
      <c r="Z131" s="21"/>
      <c r="AA131" s="14"/>
      <c r="AB131" s="14"/>
      <c r="AC131" s="14"/>
      <c r="AD131" s="14"/>
      <c r="AE131" s="14"/>
      <c r="AF131" s="14"/>
      <c r="AG131" s="14"/>
    </row>
    <row r="132" spans="1:33" x14ac:dyDescent="0.2">
      <c r="A132" s="134" t="s">
        <v>98</v>
      </c>
      <c r="B132" s="42"/>
      <c r="C132" s="42"/>
      <c r="D132" s="30">
        <v>10</v>
      </c>
      <c r="E132" s="287" t="s">
        <v>47</v>
      </c>
      <c r="F132" s="49" t="s">
        <v>24</v>
      </c>
      <c r="G132" s="147"/>
      <c r="H132" s="28">
        <f t="shared" si="53"/>
        <v>0</v>
      </c>
      <c r="I132" s="28">
        <f t="shared" si="53"/>
        <v>0</v>
      </c>
      <c r="J132" s="28">
        <f t="shared" si="53"/>
        <v>0</v>
      </c>
      <c r="K132" s="28">
        <f t="shared" si="53"/>
        <v>0</v>
      </c>
      <c r="L132" s="28">
        <f t="shared" si="53"/>
        <v>0</v>
      </c>
      <c r="M132" s="28">
        <f t="shared" si="53"/>
        <v>0</v>
      </c>
      <c r="N132" s="28">
        <f t="shared" si="53"/>
        <v>0</v>
      </c>
      <c r="O132" s="28">
        <f t="shared" si="53"/>
        <v>0</v>
      </c>
      <c r="P132" s="28">
        <f t="shared" si="53"/>
        <v>0</v>
      </c>
      <c r="Q132" s="28">
        <f t="shared" si="53"/>
        <v>0</v>
      </c>
      <c r="R132" s="28">
        <f t="shared" si="53"/>
        <v>0</v>
      </c>
      <c r="S132" s="28">
        <f t="shared" si="53"/>
        <v>0</v>
      </c>
      <c r="T132" s="28">
        <f t="shared" si="53"/>
        <v>0</v>
      </c>
      <c r="U132" s="325">
        <f t="shared" si="53"/>
        <v>0</v>
      </c>
      <c r="V132" s="127"/>
      <c r="W132" s="112"/>
      <c r="X132" s="21"/>
      <c r="Y132" s="78"/>
      <c r="Z132" s="21"/>
      <c r="AA132" s="79"/>
      <c r="AB132" s="14"/>
      <c r="AC132" s="14"/>
      <c r="AD132" s="14"/>
      <c r="AE132" s="14"/>
      <c r="AF132" s="14"/>
      <c r="AG132" s="14"/>
    </row>
    <row r="133" spans="1:33" x14ac:dyDescent="0.2">
      <c r="A133" s="134" t="s">
        <v>98</v>
      </c>
      <c r="B133" s="42"/>
      <c r="C133" s="42"/>
      <c r="D133" s="30">
        <v>11</v>
      </c>
      <c r="E133" s="287" t="s">
        <v>48</v>
      </c>
      <c r="F133" s="49" t="s">
        <v>24</v>
      </c>
      <c r="G133" s="147"/>
      <c r="H133" s="28">
        <f t="shared" si="53"/>
        <v>0</v>
      </c>
      <c r="I133" s="28">
        <f t="shared" si="53"/>
        <v>0</v>
      </c>
      <c r="J133" s="28">
        <f t="shared" si="53"/>
        <v>0</v>
      </c>
      <c r="K133" s="28">
        <f t="shared" si="53"/>
        <v>0</v>
      </c>
      <c r="L133" s="28">
        <f t="shared" si="53"/>
        <v>0</v>
      </c>
      <c r="M133" s="28">
        <f t="shared" si="53"/>
        <v>0</v>
      </c>
      <c r="N133" s="28">
        <f t="shared" si="53"/>
        <v>0</v>
      </c>
      <c r="O133" s="28">
        <f t="shared" si="53"/>
        <v>0</v>
      </c>
      <c r="P133" s="28">
        <f t="shared" si="53"/>
        <v>0</v>
      </c>
      <c r="Q133" s="28">
        <f t="shared" si="53"/>
        <v>0</v>
      </c>
      <c r="R133" s="28">
        <f t="shared" si="53"/>
        <v>0</v>
      </c>
      <c r="S133" s="28">
        <f t="shared" si="53"/>
        <v>0</v>
      </c>
      <c r="T133" s="28">
        <f t="shared" si="53"/>
        <v>0</v>
      </c>
      <c r="U133" s="325">
        <f t="shared" si="53"/>
        <v>0</v>
      </c>
      <c r="V133" s="127"/>
      <c r="W133" s="112"/>
      <c r="X133" s="21"/>
      <c r="Y133" s="78"/>
      <c r="Z133" s="21"/>
      <c r="AA133" s="79"/>
      <c r="AB133" s="79"/>
      <c r="AC133" s="14"/>
      <c r="AD133" s="14"/>
      <c r="AE133" s="14"/>
      <c r="AF133" s="14"/>
      <c r="AG133" s="14"/>
    </row>
    <row r="134" spans="1:33" x14ac:dyDescent="0.2">
      <c r="A134" s="134" t="s">
        <v>98</v>
      </c>
      <c r="B134" s="42"/>
      <c r="C134" s="42"/>
      <c r="D134" s="30">
        <v>12</v>
      </c>
      <c r="E134" s="287" t="s">
        <v>49</v>
      </c>
      <c r="F134" s="49" t="s">
        <v>24</v>
      </c>
      <c r="G134" s="147"/>
      <c r="H134" s="28">
        <f t="shared" si="53"/>
        <v>0</v>
      </c>
      <c r="I134" s="28">
        <f t="shared" si="53"/>
        <v>0</v>
      </c>
      <c r="J134" s="28">
        <f t="shared" si="53"/>
        <v>0</v>
      </c>
      <c r="K134" s="28">
        <f t="shared" si="53"/>
        <v>0</v>
      </c>
      <c r="L134" s="28">
        <f t="shared" si="53"/>
        <v>0</v>
      </c>
      <c r="M134" s="28">
        <f t="shared" si="53"/>
        <v>0</v>
      </c>
      <c r="N134" s="28">
        <f t="shared" si="53"/>
        <v>0</v>
      </c>
      <c r="O134" s="28">
        <f t="shared" si="53"/>
        <v>0</v>
      </c>
      <c r="P134" s="28">
        <f t="shared" si="53"/>
        <v>0</v>
      </c>
      <c r="Q134" s="28">
        <f t="shared" si="53"/>
        <v>0</v>
      </c>
      <c r="R134" s="28">
        <f t="shared" si="53"/>
        <v>0</v>
      </c>
      <c r="S134" s="28">
        <f t="shared" si="53"/>
        <v>0</v>
      </c>
      <c r="T134" s="28">
        <f t="shared" si="53"/>
        <v>0</v>
      </c>
      <c r="U134" s="325">
        <f t="shared" si="53"/>
        <v>0</v>
      </c>
      <c r="V134" s="127"/>
      <c r="W134" s="112"/>
      <c r="X134" s="21"/>
      <c r="Y134" s="21"/>
      <c r="Z134" s="21"/>
      <c r="AA134" s="14"/>
      <c r="AB134" s="14"/>
      <c r="AC134" s="14"/>
      <c r="AD134" s="14"/>
      <c r="AE134" s="14"/>
      <c r="AF134" s="14"/>
      <c r="AG134" s="14"/>
    </row>
    <row r="135" spans="1:33" x14ac:dyDescent="0.2">
      <c r="A135" s="134" t="s">
        <v>98</v>
      </c>
      <c r="B135" s="42"/>
      <c r="C135" s="77" t="s">
        <v>88</v>
      </c>
      <c r="D135" s="77" t="s">
        <v>216</v>
      </c>
      <c r="E135" s="22"/>
      <c r="F135" s="29" t="s">
        <v>19</v>
      </c>
      <c r="G135" s="151"/>
      <c r="H135" s="11">
        <f>IF(H1&gt;0,+SUM(INDEX($H$123:$U$134,H1,1):INDEX($H$123:$U$134,H1,H2)),0)</f>
        <v>0</v>
      </c>
      <c r="I135" s="11">
        <f>IF(I1=H1,I122,IF(I1&gt;0,+SUM(INDEX($H$123:$U$134,I1,1):INDEX($H$123:$U$134,I1,I2)),0))</f>
        <v>0</v>
      </c>
      <c r="J135" s="11">
        <f>IF(J1=I1,J122,IF(J1&gt;0,+SUM(INDEX($H$123:$U$134,J1,1):INDEX($H$123:$U$134,J1,J2)),0))</f>
        <v>0</v>
      </c>
      <c r="K135" s="11">
        <f>IF(K1=J1,K122,IF(K1&gt;0,+SUM(INDEX($H$123:$U$134,K1,1):INDEX($H$123:$U$134,K1,K2)),0))</f>
        <v>0</v>
      </c>
      <c r="L135" s="11">
        <f>IF(L1=K1,L122,IF(L1&gt;0,+SUM(INDEX($H$123:$U$134,L1,1):INDEX($H$123:$U$134,L1,L2)),0))</f>
        <v>0</v>
      </c>
      <c r="M135" s="11">
        <f>IF(M1=L1,M122,IF(M1&gt;0,+SUM(INDEX($H$123:$U$134,M1,1):INDEX($H$123:$U$134,M1,M2)),0))</f>
        <v>0</v>
      </c>
      <c r="N135" s="11">
        <f>IF(N1=M1,N122,IF(N1&gt;0,+SUM(INDEX($H$123:$U$134,N1,1):INDEX($H$123:$U$134,N1,N2)),0))</f>
        <v>0</v>
      </c>
      <c r="O135" s="11">
        <f>IF(O1=N1,O122,IF(O1&gt;0,+SUM(INDEX($H$123:$U$134,O1,1):INDEX($H$123:$U$134,O1,O2)),0))</f>
        <v>0</v>
      </c>
      <c r="P135" s="11">
        <f>IF(P1=O1,P122,IF(P1&gt;0,+SUM(INDEX($H$123:$U$134,P1,1):INDEX($H$123:$U$134,P1,P2)),0))</f>
        <v>0</v>
      </c>
      <c r="Q135" s="11">
        <f>IF(Q1=P1,Q122,IF(Q1&gt;0,+SUM(INDEX($H$123:$U$134,Q1,1):INDEX($H$123:$U$134,Q1,Q2)),0))</f>
        <v>0</v>
      </c>
      <c r="R135" s="11">
        <f>IF(R1=Q1,R122,IF(R1&gt;0,+SUM(INDEX($H$123:$U$134,R1,1):INDEX($H$123:$U$134,R1,R2)),0))</f>
        <v>0</v>
      </c>
      <c r="S135" s="11">
        <f>IF(S1=R1,S122,IF(S1&gt;0,+SUM(INDEX($H$123:$U$134,S1,1):INDEX($H$123:$U$134,S1,S2)),0))</f>
        <v>0</v>
      </c>
      <c r="T135" s="11">
        <f>IF(T1=S1,T122,IF(T1&gt;0,+SUM(INDEX($H$123:$U$134,T1,1):INDEX($H$123:$U$134,T1,T2)),0))</f>
        <v>0</v>
      </c>
      <c r="U135" s="116">
        <f>IF(U1=T1,U122,IF(U1&gt;0,+SUM(INDEX($H$123:$U$134,U1,1):INDEX($H$123:$U$134,U1,U2)),0))</f>
        <v>0</v>
      </c>
      <c r="V135" s="34"/>
      <c r="W135" s="112"/>
      <c r="X135" s="21"/>
      <c r="Y135" s="130"/>
      <c r="Z135" s="21"/>
      <c r="AA135" s="14"/>
      <c r="AB135" s="14"/>
      <c r="AC135" s="14"/>
      <c r="AD135" s="14"/>
      <c r="AE135" s="14"/>
      <c r="AF135" s="14"/>
      <c r="AG135" s="14"/>
    </row>
    <row r="136" spans="1:33" x14ac:dyDescent="0.2">
      <c r="A136" s="134" t="s">
        <v>98</v>
      </c>
      <c r="B136" s="42"/>
      <c r="C136" s="77"/>
      <c r="D136" s="281" t="s">
        <v>202</v>
      </c>
      <c r="E136" s="22"/>
      <c r="F136" s="29" t="s">
        <v>19</v>
      </c>
      <c r="G136" s="151"/>
      <c r="H136" s="11">
        <f t="shared" ref="H136:U136" si="54">+SUMIF($C$108:$C$135,"A",H$108:H$135)</f>
        <v>0</v>
      </c>
      <c r="I136" s="11">
        <f t="shared" si="54"/>
        <v>0</v>
      </c>
      <c r="J136" s="11">
        <f t="shared" si="54"/>
        <v>0</v>
      </c>
      <c r="K136" s="11">
        <f t="shared" si="54"/>
        <v>0</v>
      </c>
      <c r="L136" s="11">
        <f t="shared" si="54"/>
        <v>0</v>
      </c>
      <c r="M136" s="11">
        <f t="shared" si="54"/>
        <v>0</v>
      </c>
      <c r="N136" s="11">
        <f t="shared" si="54"/>
        <v>0</v>
      </c>
      <c r="O136" s="11">
        <f t="shared" si="54"/>
        <v>0</v>
      </c>
      <c r="P136" s="11">
        <f t="shared" si="54"/>
        <v>0</v>
      </c>
      <c r="Q136" s="11">
        <f t="shared" si="54"/>
        <v>0</v>
      </c>
      <c r="R136" s="11">
        <f t="shared" si="54"/>
        <v>0</v>
      </c>
      <c r="S136" s="11">
        <f t="shared" si="54"/>
        <v>0</v>
      </c>
      <c r="T136" s="11">
        <f t="shared" si="54"/>
        <v>0</v>
      </c>
      <c r="U136" s="116">
        <f t="shared" si="54"/>
        <v>0</v>
      </c>
      <c r="V136" s="127"/>
      <c r="W136" s="112"/>
      <c r="X136" s="78"/>
      <c r="Y136" s="130"/>
      <c r="Z136" s="21"/>
      <c r="AA136" s="14"/>
      <c r="AB136" s="14"/>
      <c r="AC136" s="14"/>
      <c r="AD136" s="14"/>
      <c r="AE136" s="14"/>
      <c r="AF136" s="14"/>
      <c r="AG136" s="14"/>
    </row>
    <row r="137" spans="1:33" x14ac:dyDescent="0.2">
      <c r="A137" s="134"/>
      <c r="B137" s="23"/>
      <c r="C137" s="50"/>
      <c r="D137" s="57" t="s">
        <v>409</v>
      </c>
      <c r="E137" s="27"/>
      <c r="F137" s="29" t="s">
        <v>19</v>
      </c>
      <c r="G137" s="151"/>
      <c r="H137" s="11">
        <f>IF(H114=0,ROUND(H136/12,2),IF(H10&lt;&gt;"NO",H114+H115,ROUND(IF(Tablas!#REF!="TOPEMENS",H114-MIN(H114,HLOOKUP(H1,Tablas!$B$112:$N$116,4,FALSE)/2),H114-MIN(H114,H9/2))*(H114+H115)/H114,2)))</f>
        <v>0</v>
      </c>
      <c r="I137" s="11">
        <f>IF(I114=0,ROUND(I136/12,2),IF(I10&lt;&gt;"NO",I114+I115,ROUND(IF(Tablas!A110="TOPEMENS",I114-MIN(I114,HLOOKUP(I1,Tablas!$B$112:$N$116,4,FALSE)/2),I114-MIN(I114,I9/2))*(I114+I115)/I114,2)))</f>
        <v>0</v>
      </c>
      <c r="J137" s="11">
        <f>IF(J114=0,ROUND(J136/12,2),IF(J10&lt;&gt;"NO",J114+J115,ROUND(IF(Tablas!B110="TOPEMENS",J114-MIN(J114,HLOOKUP(J1,Tablas!$B$112:$N$116,4,FALSE)/2),J114-MIN(J114,J9/2))*(J114+J115)/J114,2)))</f>
        <v>0</v>
      </c>
      <c r="K137" s="11">
        <f>IF(K114=0,ROUND(K136/12,2),IF(K10&lt;&gt;"NO",K114+K115,ROUND(IF(Tablas!C110="TOPEMENS",K114-MIN(K114,HLOOKUP(K1,Tablas!$B$112:$N$116,4,FALSE)/2),K114-MIN(K114,K9/2))*(K114+K115)/K114,2)))</f>
        <v>0</v>
      </c>
      <c r="L137" s="11">
        <f>IF(L114=0,ROUND(L136/12,2),IF(L10&lt;&gt;"NO",L114+L115,ROUND(IF(Tablas!D110="TOPEMENS",L114-MIN(L114,HLOOKUP(L1,Tablas!$B$112:$N$116,4,FALSE)/2),L114-MIN(L114,L9/2))*(L114+L115)/L114,2)))</f>
        <v>0</v>
      </c>
      <c r="M137" s="11">
        <f>IF(M114=0,ROUND(M136/12,2),IF(M10&lt;&gt;"NO",M114+M115,ROUND(IF(Tablas!E110="TOPEMENS",M114-MIN(M114,HLOOKUP(M1,Tablas!$B$112:$N$116,4,FALSE)/2),M114-MIN(M114,M9/2))*(M114+M115)/M114,2)))</f>
        <v>0</v>
      </c>
      <c r="N137" s="11">
        <f>IF(N114=0,ROUND(N136/12,2),IF(N10&lt;&gt;"NO",N114+N115,ROUND(IF(Tablas!F110="TOPEMENS",N114-MIN(N114,HLOOKUP(N1,Tablas!$B$112:$N$116,4,FALSE)/2),N114-MIN(N114,N9/2))*(N114+N115)/N114,2)))</f>
        <v>0</v>
      </c>
      <c r="O137" s="11">
        <f>IF(O114=0,ROUND(O136/12,2),IF(O10&lt;&gt;"NO",O114+O115,ROUND(IF(Tablas!G110="TOPEMENS",O114-MIN(O114,HLOOKUP(O1,Tablas!$B$112:$N$116,4,FALSE)/2),O114-MIN(O114,O9/2))*(O114+O115)/O114,2)))</f>
        <v>0</v>
      </c>
      <c r="P137" s="11">
        <f>IF(P114=0,ROUND(P136/12,2),IF(P10&lt;&gt;"NO",P114+P115,ROUND(IF(Tablas!H110="TOPEMENS",P114-MIN(P114,HLOOKUP(P1,Tablas!$B$112:$N$116,4,FALSE)/2),P114-MIN(P114,P9/2))*(P114+P115)/P114,2)))</f>
        <v>0</v>
      </c>
      <c r="Q137" s="11">
        <f>IF(Q114=0,ROUND(Q136/12,2),IF(Q10&lt;&gt;"NO",Q114+Q115,ROUND(IF(Tablas!I110="TOPEMENS",Q114-MIN(Q114,HLOOKUP(Q1,Tablas!$B$112:$N$116,4,FALSE)/2),Q114-MIN(Q114,Q9/2))*(Q114+Q115)/Q114,2)))</f>
        <v>0</v>
      </c>
      <c r="R137" s="11">
        <f>IF(R114=0,ROUND(R136/12,2),IF(R10&lt;&gt;"NO",R114+R115,ROUND(IF(Tablas!J110="TOPEMENS",R114-MIN(R114,HLOOKUP(R1,Tablas!$B$112:$N$116,4,FALSE)/2),R114-MIN(R114,R9/2))*(R114+R115)/R114,2)))</f>
        <v>0</v>
      </c>
      <c r="S137" s="11">
        <f>IF(S114=0,ROUND(S136/12,2),IF(S10&lt;&gt;"NO",S114+S115,ROUND(IF(Tablas!K110="TOPEMENS",S114-MIN(S114,HLOOKUP(S1,Tablas!$B$112:$N$116,4,FALSE)/2),S114-MIN(S114,S9/2))*(S114+S115)/S114,2)))</f>
        <v>0</v>
      </c>
      <c r="T137" s="11">
        <f>IF(T114=0,ROUND(T136/12,2),IF(T10&lt;&gt;"NO",T114+T115,ROUND(IF(Tablas!L110="TOPEMENS",T114-MIN(T114,HLOOKUP(T1,Tablas!$B$112:$N$116,4,FALSE)/2),T114-MIN(T114,T9/2))*(T114+T115)/T114,2)))</f>
        <v>0</v>
      </c>
      <c r="U137" s="116">
        <f>IF(U114=0,ROUND(U136/12,2),IF(U10&lt;&gt;"NO",U114+U115,ROUND(IF(Tablas!M110="TOPEMENS",U114-MIN(U114,HLOOKUP(U1,Tablas!$B$112:$N$116,4,FALSE)/2),U114-MIN(U114,U9/2))*(U114+U115)/U114,2)))</f>
        <v>0</v>
      </c>
      <c r="V137" s="127"/>
      <c r="W137" s="112"/>
      <c r="X137" s="78"/>
      <c r="Y137" s="130"/>
      <c r="Z137" s="21"/>
      <c r="AA137" s="14"/>
      <c r="AB137" s="14"/>
      <c r="AC137" s="14"/>
      <c r="AD137" s="14"/>
      <c r="AE137" s="14"/>
      <c r="AF137" s="14"/>
      <c r="AG137" s="14"/>
    </row>
    <row r="138" spans="1:33" x14ac:dyDescent="0.2">
      <c r="A138" s="134" t="s">
        <v>98</v>
      </c>
      <c r="B138" s="23"/>
      <c r="C138" s="50" t="s">
        <v>88</v>
      </c>
      <c r="D138" s="281" t="s">
        <v>231</v>
      </c>
      <c r="E138" s="287"/>
      <c r="F138" s="29" t="s">
        <v>19</v>
      </c>
      <c r="G138" s="151"/>
      <c r="H138" s="12">
        <f>+IF(OR(H$1&gt;6,H$10="NO"),0,H137)</f>
        <v>0</v>
      </c>
      <c r="I138" s="12">
        <f>+IF(I$1&gt;6,0, IF(I$115=0,IF(I$10="NO",0,I$137),IF(Tablas!$F$103="FINAL",0,I$137-SUM($H138:H138))))</f>
        <v>0</v>
      </c>
      <c r="J138" s="12">
        <f>+IF(J$1&gt;6,0, IF(J$115=0,IF(J$10="NO",0,J$137),IF(Tablas!$F$103="FINAL",0,J$137-SUM($H138:I138))))</f>
        <v>0</v>
      </c>
      <c r="K138" s="12">
        <f>+IF(K$1&gt;6,0, IF(K$115=0,IF(K$10="NO",0,K$137),IF(Tablas!$F$103="FINAL",0,K$137-SUM($H138:J138))))</f>
        <v>0</v>
      </c>
      <c r="L138" s="12">
        <f>+IF(L$1&gt;6,0, IF(L$115=0,IF(L$10="NO",0,L$137),IF(Tablas!$F$103="FINAL",0,L$137-SUM($H138:K138))))</f>
        <v>0</v>
      </c>
      <c r="M138" s="12">
        <f>+IF(M$1&gt;6,0, IF(M$115=0,IF(M$10="NO",0,M$137),IF(Tablas!$F$103="FINAL",0,M$137-SUM($H138:L138))))</f>
        <v>0</v>
      </c>
      <c r="N138" s="12">
        <f>+IF(N$1&gt;6,0, IF(N$115=0,IF(N$10="NO",0,N$137),IF(Tablas!$F$103="FINAL",0,N$137-SUM($H138:M138))))</f>
        <v>0</v>
      </c>
      <c r="O138" s="12">
        <f>+IF(O$1&gt;6,0, IF(O$115=0,IF(O$10="NO",0,O$137),IF(Tablas!$F$103="FINAL",0,O$137-SUM($H138:N138))))</f>
        <v>0</v>
      </c>
      <c r="P138" s="12">
        <f>+IF(P$1&gt;6,0, IF(P$115=0,IF(P$10="NO",0,P$137),IF(Tablas!$F$103="FINAL",0,P$137-SUM($H138:O138))))</f>
        <v>0</v>
      </c>
      <c r="Q138" s="12">
        <f>+IF(Q$1&gt;6,0, IF(Q$115=0,IF(Q$10="NO",0,Q$137),IF(Tablas!$F$103="FINAL",0,Q$137-SUM($H138:P138))))</f>
        <v>0</v>
      </c>
      <c r="R138" s="12">
        <f>+IF(R$1&gt;6,0, IF(R$115=0,IF(R$10="NO",0,R$137),IF(Tablas!$F$103="FINAL",0,R$137-SUM($H138:Q138))))</f>
        <v>0</v>
      </c>
      <c r="S138" s="12">
        <f>+IF(S$1&gt;6,0, IF(S$115=0,IF(S$10="NO",0,S$137),IF(Tablas!$F$103="FINAL",0,S$137-SUM($H138:R138))))</f>
        <v>0</v>
      </c>
      <c r="T138" s="12">
        <f>+IF(T$1&gt;6,0, IF(T$115=0,IF(T$10="NO",0,T$137),IF(Tablas!$F$103="FINAL",0,T$137-SUM($H138:S138))))</f>
        <v>0</v>
      </c>
      <c r="U138" s="324">
        <f>+IF(U$1&gt;6,0, IF(U$115=0,IF(U$10="NO",0,U$137),IF(Tablas!$F$103="FINAL",0,U$137-SUM($H138:T138))))</f>
        <v>0</v>
      </c>
      <c r="V138" s="127"/>
      <c r="W138" s="112"/>
      <c r="X138" s="78"/>
      <c r="Y138" s="78"/>
      <c r="Z138" s="21"/>
      <c r="AA138" s="79"/>
      <c r="AB138" s="14"/>
      <c r="AC138" s="14"/>
      <c r="AD138" s="14"/>
      <c r="AE138" s="14"/>
      <c r="AF138" s="14"/>
      <c r="AG138" s="14"/>
    </row>
    <row r="139" spans="1:33" x14ac:dyDescent="0.2">
      <c r="A139" s="134" t="s">
        <v>98</v>
      </c>
      <c r="B139" s="23"/>
      <c r="C139" s="50" t="s">
        <v>88</v>
      </c>
      <c r="D139" s="281" t="s">
        <v>232</v>
      </c>
      <c r="E139" s="287"/>
      <c r="F139" s="29" t="s">
        <v>19</v>
      </c>
      <c r="G139" s="151"/>
      <c r="H139" s="12">
        <f>+IF(OR(H$1&lt;7,H$10="NO"),0,H137)</f>
        <v>0</v>
      </c>
      <c r="I139" s="12">
        <f>+IF(I$1&lt;7,0, IF(I$115=0,IF(I$10="NO",0,I$137),IF(Tablas!$F$103="FINAL",0,I$137-SUM($H139:H139))))</f>
        <v>0</v>
      </c>
      <c r="J139" s="12">
        <f>+IF(J$1&lt;7,0, IF(J$115=0,IF(J$10="NO",0,J$137),IF(Tablas!$F$103="FINAL",0,J$137-SUM($H139:I139))))</f>
        <v>0</v>
      </c>
      <c r="K139" s="12">
        <f>+IF(K$1&lt;7,0, IF(K$115=0,IF(K$10="NO",0,K$137),IF(Tablas!$F$103="FINAL",0,K$137-SUM($H139:J139))))</f>
        <v>0</v>
      </c>
      <c r="L139" s="12">
        <f>+IF(L$1&lt;7,0, IF(L$115=0,IF(L$10="NO",0,L$137),IF(Tablas!$F$103="FINAL",0,L$137-SUM($H139:K139))))</f>
        <v>0</v>
      </c>
      <c r="M139" s="12">
        <f>+IF(M$1&lt;7,0, IF(M$115=0,IF(M$10="NO",0,M$137),IF(Tablas!$F$103="FINAL",0,M$137-SUM($H139:L139))))</f>
        <v>0</v>
      </c>
      <c r="N139" s="12">
        <f>+IF(N$1&lt;7,0, IF(N$115=0,IF(N$10="NO",0,N$137),IF(Tablas!$F$103="FINAL",0,N$137-SUM($H139:M139))))</f>
        <v>0</v>
      </c>
      <c r="O139" s="12">
        <f>+IF(O$1&lt;7,0, IF(O$115=0,IF(O$10="NO",0,O$137),IF(Tablas!$F$103="FINAL",0,O$137-SUM($H139:N139))))</f>
        <v>0</v>
      </c>
      <c r="P139" s="12">
        <f>+IF(P$1&lt;7,0, IF(P$115=0,IF(P$10="NO",0,P$137),IF(Tablas!$F$103="FINAL",0,P$137-SUM($H139:O139))))</f>
        <v>0</v>
      </c>
      <c r="Q139" s="12">
        <f>+IF(Q$1&lt;7,0, IF(Q$115=0,IF(Q$10="NO",0,Q$137),IF(Tablas!$F$103="FINAL",0,Q$137-SUM($H139:P139))))</f>
        <v>0</v>
      </c>
      <c r="R139" s="12">
        <f>+IF(R$1&lt;7,0, IF(R$115=0,IF(R$10="NO",0,R$137),IF(Tablas!$F$103="FINAL",0,R$137-SUM($H139:Q139))))</f>
        <v>0</v>
      </c>
      <c r="S139" s="12">
        <f>+IF(S$1&lt;7,0, IF(S$115=0,IF(S$10="NO",0,S$137),IF(Tablas!$F$103="FINAL",0,S$137-SUM($H139:R139))))</f>
        <v>0</v>
      </c>
      <c r="T139" s="12">
        <f>+IF(T$1&lt;7,0, IF(T$115=0,IF(T$10="NO",0,T$137),IF(Tablas!$F$103="FINAL",0,T$137-SUM($H139:S139))))</f>
        <v>0</v>
      </c>
      <c r="U139" s="324">
        <f>+IF(U$1&lt;7,0, IF(U$115=0,IF(U$10="NO",0,U$137),IF(Tablas!$F$103="FINAL",0,U$137-SUM($H139:T139))))</f>
        <v>0</v>
      </c>
      <c r="V139" s="127"/>
      <c r="W139" s="112"/>
      <c r="X139" s="78"/>
      <c r="Y139" s="78"/>
      <c r="Z139" s="21"/>
      <c r="AA139" s="79"/>
      <c r="AB139" s="14"/>
      <c r="AC139" s="14"/>
      <c r="AD139" s="14"/>
      <c r="AE139" s="14"/>
      <c r="AF139" s="14"/>
      <c r="AG139" s="14"/>
    </row>
    <row r="140" spans="1:33" x14ac:dyDescent="0.2">
      <c r="A140" s="134" t="s">
        <v>98</v>
      </c>
      <c r="B140" s="23"/>
      <c r="C140" s="50"/>
      <c r="D140" s="57" t="s">
        <v>217</v>
      </c>
      <c r="E140" s="35"/>
      <c r="F140" s="29" t="s">
        <v>19</v>
      </c>
      <c r="G140" s="151"/>
      <c r="H140" s="12">
        <f>+H136+SUM(H138:H139)</f>
        <v>0</v>
      </c>
      <c r="I140" s="12">
        <f t="shared" ref="I140:U140" si="55">+I136+SUM(I138:I139)</f>
        <v>0</v>
      </c>
      <c r="J140" s="12">
        <f t="shared" si="55"/>
        <v>0</v>
      </c>
      <c r="K140" s="12">
        <f t="shared" si="55"/>
        <v>0</v>
      </c>
      <c r="L140" s="12">
        <f t="shared" si="55"/>
        <v>0</v>
      </c>
      <c r="M140" s="12">
        <f t="shared" si="55"/>
        <v>0</v>
      </c>
      <c r="N140" s="12">
        <f t="shared" si="55"/>
        <v>0</v>
      </c>
      <c r="O140" s="12">
        <f t="shared" si="55"/>
        <v>0</v>
      </c>
      <c r="P140" s="12">
        <f t="shared" si="55"/>
        <v>0</v>
      </c>
      <c r="Q140" s="12">
        <f t="shared" si="55"/>
        <v>0</v>
      </c>
      <c r="R140" s="12">
        <f t="shared" si="55"/>
        <v>0</v>
      </c>
      <c r="S140" s="12">
        <f t="shared" si="55"/>
        <v>0</v>
      </c>
      <c r="T140" s="12">
        <f t="shared" si="55"/>
        <v>0</v>
      </c>
      <c r="U140" s="324">
        <f t="shared" si="55"/>
        <v>0</v>
      </c>
      <c r="V140" s="127"/>
      <c r="W140" s="112"/>
      <c r="X140" s="78"/>
      <c r="Y140" s="78"/>
      <c r="Z140" s="21"/>
      <c r="AA140" s="79"/>
      <c r="AB140" s="14"/>
      <c r="AC140" s="14"/>
      <c r="AD140" s="14"/>
      <c r="AE140" s="14"/>
      <c r="AF140" s="14"/>
      <c r="AG140" s="14"/>
    </row>
    <row r="141" spans="1:33" x14ac:dyDescent="0.2">
      <c r="A141" s="134" t="s">
        <v>99</v>
      </c>
      <c r="B141" s="23"/>
      <c r="C141" s="50"/>
      <c r="D141" s="57" t="s">
        <v>212</v>
      </c>
      <c r="E141" s="35"/>
      <c r="F141" s="29" t="s">
        <v>19</v>
      </c>
      <c r="G141" s="151"/>
      <c r="H141" s="12">
        <f t="shared" ref="H141:U141" si="56">+SUMIF($D$108:$D$120,"H",H108:H120)</f>
        <v>0</v>
      </c>
      <c r="I141" s="12">
        <f t="shared" si="56"/>
        <v>0</v>
      </c>
      <c r="J141" s="12">
        <f t="shared" si="56"/>
        <v>0</v>
      </c>
      <c r="K141" s="12">
        <f t="shared" si="56"/>
        <v>0</v>
      </c>
      <c r="L141" s="12">
        <f t="shared" si="56"/>
        <v>0</v>
      </c>
      <c r="M141" s="12">
        <f t="shared" si="56"/>
        <v>0</v>
      </c>
      <c r="N141" s="12">
        <f t="shared" si="56"/>
        <v>0</v>
      </c>
      <c r="O141" s="12">
        <f t="shared" si="56"/>
        <v>0</v>
      </c>
      <c r="P141" s="12">
        <f t="shared" si="56"/>
        <v>0</v>
      </c>
      <c r="Q141" s="12">
        <f t="shared" si="56"/>
        <v>0</v>
      </c>
      <c r="R141" s="12">
        <f t="shared" si="56"/>
        <v>0</v>
      </c>
      <c r="S141" s="12">
        <f t="shared" si="56"/>
        <v>0</v>
      </c>
      <c r="T141" s="12">
        <f t="shared" si="56"/>
        <v>0</v>
      </c>
      <c r="U141" s="324">
        <f t="shared" si="56"/>
        <v>0</v>
      </c>
      <c r="V141" s="70"/>
      <c r="W141" s="112"/>
      <c r="X141" s="78"/>
      <c r="Y141" s="21"/>
      <c r="Z141" s="21"/>
      <c r="AA141" s="79"/>
      <c r="AB141" s="14"/>
      <c r="AC141" s="14"/>
      <c r="AD141" s="14"/>
      <c r="AE141" s="14"/>
      <c r="AF141" s="14"/>
      <c r="AG141" s="14"/>
    </row>
    <row r="142" spans="1:33" x14ac:dyDescent="0.2">
      <c r="A142" s="134" t="s">
        <v>99</v>
      </c>
      <c r="B142" s="23"/>
      <c r="C142" s="50"/>
      <c r="D142" s="57" t="s">
        <v>222</v>
      </c>
      <c r="E142" s="35"/>
      <c r="F142" s="29" t="s">
        <v>19</v>
      </c>
      <c r="G142" s="151"/>
      <c r="H142" s="12">
        <f>+IF(H1&gt;0,SUM($H$140:H$140),0)</f>
        <v>0</v>
      </c>
      <c r="I142" s="12">
        <f>+IF(I1&gt;0,SUM($H$140:I$140),0)</f>
        <v>0</v>
      </c>
      <c r="J142" s="12">
        <f>+IF(J1&gt;0,SUM($H$140:J$140),0)</f>
        <v>0</v>
      </c>
      <c r="K142" s="12">
        <f>+IF(K1&gt;0,SUM($H$140:K$140),0)</f>
        <v>0</v>
      </c>
      <c r="L142" s="12">
        <f>+IF(L1&gt;0,SUM($H$140:L$140),0)</f>
        <v>0</v>
      </c>
      <c r="M142" s="12">
        <f>+IF(M1&gt;0,SUM($H$140:M$140),0)</f>
        <v>0</v>
      </c>
      <c r="N142" s="12">
        <f>+IF(N1&gt;0,SUM($H$140:N$140),0)</f>
        <v>0</v>
      </c>
      <c r="O142" s="12">
        <f>+IF(O1&gt;0,SUM($H$140:O$140),0)</f>
        <v>0</v>
      </c>
      <c r="P142" s="12">
        <f>+IF(P1&gt;0,SUM($H$140:P$140),0)</f>
        <v>0</v>
      </c>
      <c r="Q142" s="12">
        <f>+IF(Q1&gt;0,SUM($H$140:Q$140),0)</f>
        <v>0</v>
      </c>
      <c r="R142" s="12">
        <f>+IF(R1&gt;0,SUM($H$140:R$140),0)</f>
        <v>0</v>
      </c>
      <c r="S142" s="12">
        <f>+IF(S1&gt;0,SUM($H$140:S$140),0)</f>
        <v>0</v>
      </c>
      <c r="T142" s="12">
        <f>+IF(T1&gt;0,SUM($H$140:T$140),0)</f>
        <v>0</v>
      </c>
      <c r="U142" s="324">
        <f>+IF(U1&gt;0,SUM($H$140:U$140),0)</f>
        <v>0</v>
      </c>
      <c r="V142" s="303">
        <f>+V71</f>
        <v>0</v>
      </c>
      <c r="W142" s="112"/>
      <c r="X142" s="78"/>
      <c r="Y142" s="21"/>
      <c r="Z142" s="21"/>
      <c r="AA142" s="79"/>
      <c r="AB142" s="14"/>
      <c r="AC142" s="14"/>
      <c r="AD142" s="14"/>
      <c r="AE142" s="14"/>
      <c r="AF142" s="14"/>
      <c r="AG142" s="14"/>
    </row>
    <row r="143" spans="1:33" x14ac:dyDescent="0.2">
      <c r="A143" s="134" t="s">
        <v>99</v>
      </c>
      <c r="B143" s="23"/>
      <c r="C143" s="50"/>
      <c r="D143" s="57" t="s">
        <v>218</v>
      </c>
      <c r="E143" s="35"/>
      <c r="F143" s="29" t="s">
        <v>19</v>
      </c>
      <c r="G143" s="151"/>
      <c r="H143" s="12">
        <f>+IF(H1&gt;0,SUM($H$141:H$141),0)</f>
        <v>0</v>
      </c>
      <c r="I143" s="12">
        <f>+IF(I1&gt;0,SUM($H$141:I$141),0)</f>
        <v>0</v>
      </c>
      <c r="J143" s="12">
        <f>+IF(J1&gt;0,SUM($H$141:J$141),0)</f>
        <v>0</v>
      </c>
      <c r="K143" s="12">
        <f>+IF(K1&gt;0,SUM($H$141:K$141),0)</f>
        <v>0</v>
      </c>
      <c r="L143" s="12">
        <f>+IF(L1&gt;0,SUM($H$141:L$141),0)</f>
        <v>0</v>
      </c>
      <c r="M143" s="12">
        <f>+IF(M1&gt;0,SUM($H$141:M$141),0)</f>
        <v>0</v>
      </c>
      <c r="N143" s="12">
        <f>+IF(N1&gt;0,SUM($H$141:N$141),0)</f>
        <v>0</v>
      </c>
      <c r="O143" s="12">
        <f>+IF(O1&gt;0,SUM($H$141:O$141),0)</f>
        <v>0</v>
      </c>
      <c r="P143" s="12">
        <f>+IF(P1&gt;0,SUM($H$141:P$141),0)</f>
        <v>0</v>
      </c>
      <c r="Q143" s="12">
        <f>+IF(Q1&gt;0,SUM($H$141:Q$141),0)</f>
        <v>0</v>
      </c>
      <c r="R143" s="12">
        <f>+IF(R1&gt;0,SUM($H$141:R$141),0)</f>
        <v>0</v>
      </c>
      <c r="S143" s="12">
        <f>+IF(S1&gt;0,SUM($H$141:S$141),0)</f>
        <v>0</v>
      </c>
      <c r="T143" s="12">
        <f>+IF(T1&gt;0,SUM($H$141:T$141),0)</f>
        <v>0</v>
      </c>
      <c r="U143" s="324">
        <f>+IF(U1&gt;0,SUM($H$141:U$141),0)</f>
        <v>0</v>
      </c>
      <c r="V143" s="303">
        <f>+U143</f>
        <v>0</v>
      </c>
      <c r="W143" s="112"/>
      <c r="X143" s="78"/>
      <c r="Y143" s="21"/>
      <c r="Z143" s="21"/>
      <c r="AA143" s="79"/>
      <c r="AB143" s="14"/>
      <c r="AC143" s="14"/>
      <c r="AD143" s="14"/>
      <c r="AE143" s="14"/>
      <c r="AF143" s="14"/>
      <c r="AG143" s="14"/>
    </row>
    <row r="144" spans="1:33" x14ac:dyDescent="0.2">
      <c r="A144" s="133" t="s">
        <v>99</v>
      </c>
      <c r="B144" s="375" t="s">
        <v>204</v>
      </c>
      <c r="C144" s="375"/>
      <c r="D144" s="375"/>
      <c r="E144" s="375"/>
      <c r="F144" s="375"/>
      <c r="G144" s="150"/>
      <c r="H144" s="132">
        <f>+H142-SUM(H145:H150)-SUM(H154:H160)</f>
        <v>0</v>
      </c>
      <c r="I144" s="132">
        <f>+I142-SUM(I145:I150)-SUM(I154:I160)</f>
        <v>0</v>
      </c>
      <c r="J144" s="132">
        <f t="shared" ref="J144:V144" si="57">+J142-SUM(J145:J150)-SUM(J154:J160)</f>
        <v>0</v>
      </c>
      <c r="K144" s="132">
        <f t="shared" si="57"/>
        <v>0</v>
      </c>
      <c r="L144" s="132">
        <f t="shared" si="57"/>
        <v>0</v>
      </c>
      <c r="M144" s="132">
        <f t="shared" si="57"/>
        <v>0</v>
      </c>
      <c r="N144" s="132">
        <f t="shared" si="57"/>
        <v>0</v>
      </c>
      <c r="O144" s="132">
        <f t="shared" si="57"/>
        <v>0</v>
      </c>
      <c r="P144" s="132">
        <f t="shared" si="57"/>
        <v>0</v>
      </c>
      <c r="Q144" s="132">
        <f t="shared" si="57"/>
        <v>0</v>
      </c>
      <c r="R144" s="132">
        <f t="shared" si="57"/>
        <v>0</v>
      </c>
      <c r="S144" s="132">
        <f t="shared" si="57"/>
        <v>0</v>
      </c>
      <c r="T144" s="132">
        <f t="shared" si="57"/>
        <v>0</v>
      </c>
      <c r="U144" s="326">
        <f t="shared" si="57"/>
        <v>0</v>
      </c>
      <c r="V144" s="307">
        <f t="shared" si="57"/>
        <v>0</v>
      </c>
      <c r="W144" s="112"/>
      <c r="X144" s="21"/>
      <c r="Y144" s="21"/>
      <c r="Z144" s="21"/>
      <c r="AA144" s="14"/>
      <c r="AB144" s="14"/>
      <c r="AC144" s="14"/>
      <c r="AD144" s="14"/>
      <c r="AE144" s="14"/>
      <c r="AF144" s="14"/>
      <c r="AG144" s="14"/>
    </row>
    <row r="145" spans="1:33" x14ac:dyDescent="0.2">
      <c r="A145" s="133" t="s">
        <v>99</v>
      </c>
      <c r="B145" s="77" t="s">
        <v>27</v>
      </c>
      <c r="C145" s="77" t="s">
        <v>192</v>
      </c>
      <c r="D145" s="77" t="s">
        <v>244</v>
      </c>
      <c r="E145" s="288"/>
      <c r="F145" s="49" t="s">
        <v>24</v>
      </c>
      <c r="G145" s="139"/>
      <c r="H145" s="81"/>
      <c r="I145" s="82"/>
      <c r="J145" s="82"/>
      <c r="K145" s="82"/>
      <c r="L145" s="82"/>
      <c r="M145" s="82"/>
      <c r="N145" s="82"/>
      <c r="O145" s="82"/>
      <c r="P145" s="82"/>
      <c r="Q145" s="82"/>
      <c r="R145" s="82"/>
      <c r="S145" s="82"/>
      <c r="T145" s="82"/>
      <c r="U145" s="320"/>
      <c r="V145" s="303">
        <f>+IF(V73&gt;0,MIN(V73,Tablas!$B$134),0)</f>
        <v>0</v>
      </c>
      <c r="W145" s="112"/>
      <c r="X145" s="80"/>
      <c r="Y145" s="21"/>
      <c r="Z145" s="21"/>
      <c r="AA145" s="79"/>
      <c r="AB145" s="14"/>
      <c r="AC145" s="14"/>
      <c r="AD145" s="14"/>
      <c r="AE145" s="14"/>
      <c r="AF145" s="14"/>
      <c r="AG145" s="14"/>
    </row>
    <row r="146" spans="1:33" x14ac:dyDescent="0.2">
      <c r="A146" s="133" t="s">
        <v>99</v>
      </c>
      <c r="B146" s="77" t="s">
        <v>27</v>
      </c>
      <c r="C146" s="77" t="s">
        <v>192</v>
      </c>
      <c r="D146" s="77" t="s">
        <v>371</v>
      </c>
      <c r="E146" s="288"/>
      <c r="F146" s="49"/>
      <c r="G146" s="139"/>
      <c r="H146" s="81"/>
      <c r="I146" s="82"/>
      <c r="J146" s="82"/>
      <c r="K146" s="82"/>
      <c r="L146" s="82"/>
      <c r="M146" s="82"/>
      <c r="N146" s="82"/>
      <c r="O146" s="82"/>
      <c r="P146" s="82"/>
      <c r="Q146" s="82"/>
      <c r="R146" s="82"/>
      <c r="S146" s="82"/>
      <c r="T146" s="82"/>
      <c r="U146" s="320"/>
      <c r="V146" s="303">
        <f>+IF(V74&gt;0,MIN(V74,Tablas!$B$134),0)</f>
        <v>0</v>
      </c>
      <c r="W146" s="112"/>
      <c r="X146" s="80"/>
      <c r="Y146" s="21"/>
      <c r="Z146" s="21"/>
      <c r="AA146" s="79"/>
      <c r="AB146" s="14"/>
      <c r="AC146" s="14"/>
      <c r="AD146" s="14"/>
      <c r="AE146" s="14"/>
      <c r="AF146" s="14"/>
      <c r="AG146" s="14"/>
    </row>
    <row r="147" spans="1:33" x14ac:dyDescent="0.2">
      <c r="A147" s="134" t="s">
        <v>99</v>
      </c>
      <c r="B147" s="77" t="s">
        <v>27</v>
      </c>
      <c r="C147" s="77"/>
      <c r="D147" s="77" t="s">
        <v>246</v>
      </c>
      <c r="E147" s="288"/>
      <c r="F147" s="49"/>
      <c r="G147" s="139"/>
      <c r="H147" s="81"/>
      <c r="I147" s="82"/>
      <c r="J147" s="82"/>
      <c r="K147" s="82"/>
      <c r="L147" s="82"/>
      <c r="M147" s="82"/>
      <c r="N147" s="82"/>
      <c r="O147" s="82"/>
      <c r="P147" s="82"/>
      <c r="Q147" s="82"/>
      <c r="R147" s="82"/>
      <c r="S147" s="82"/>
      <c r="T147" s="82"/>
      <c r="U147" s="320"/>
      <c r="V147" s="303">
        <f>+IF(V75&gt;0,MIN(V75,Tablas!$B$134),0)</f>
        <v>0</v>
      </c>
      <c r="W147" s="112"/>
      <c r="X147" s="80"/>
      <c r="Y147" s="21"/>
      <c r="Z147" s="21"/>
      <c r="AA147" s="79"/>
      <c r="AB147" s="14"/>
      <c r="AC147" s="14"/>
      <c r="AD147" s="14"/>
      <c r="AE147" s="14"/>
      <c r="AF147" s="14"/>
      <c r="AG147" s="14"/>
    </row>
    <row r="148" spans="1:33" x14ac:dyDescent="0.2">
      <c r="A148" s="133" t="s">
        <v>99</v>
      </c>
      <c r="B148" s="77" t="s">
        <v>27</v>
      </c>
      <c r="C148" s="77" t="s">
        <v>192</v>
      </c>
      <c r="D148" s="77" t="s">
        <v>140</v>
      </c>
      <c r="E148" s="289"/>
      <c r="F148" s="49" t="s">
        <v>24</v>
      </c>
      <c r="G148" s="139"/>
      <c r="H148" s="81"/>
      <c r="I148" s="82"/>
      <c r="J148" s="82"/>
      <c r="K148" s="82"/>
      <c r="L148" s="82"/>
      <c r="M148" s="82"/>
      <c r="N148" s="82"/>
      <c r="O148" s="82"/>
      <c r="P148" s="82"/>
      <c r="Q148" s="82"/>
      <c r="R148" s="82"/>
      <c r="S148" s="82"/>
      <c r="T148" s="82"/>
      <c r="U148" s="320"/>
      <c r="V148" s="303">
        <f>+IF(V75&gt;0,MIN(V75,Tablas!$B$134),0)</f>
        <v>0</v>
      </c>
      <c r="W148" s="112"/>
      <c r="X148" s="21"/>
      <c r="Y148" s="79"/>
      <c r="Z148" s="78"/>
      <c r="AA148" s="79"/>
      <c r="AB148" s="14"/>
      <c r="AC148" s="14"/>
      <c r="AD148" s="14"/>
      <c r="AE148" s="14"/>
      <c r="AF148" s="14"/>
      <c r="AG148" s="14"/>
    </row>
    <row r="149" spans="1:33" x14ac:dyDescent="0.2">
      <c r="A149" s="133" t="s">
        <v>99</v>
      </c>
      <c r="B149" s="42"/>
      <c r="C149" s="42"/>
      <c r="D149" s="77" t="s">
        <v>141</v>
      </c>
      <c r="E149" s="288"/>
      <c r="F149" s="49" t="s">
        <v>24</v>
      </c>
      <c r="G149" s="147"/>
      <c r="H149" s="11">
        <f>+IF(H77&lt;&gt;"",MIN(H77,VLOOKUP(H1,Tablas!$A$121:$D$134,3,FALSE)),0)</f>
        <v>0</v>
      </c>
      <c r="I149" s="11">
        <f>+IF(I77&lt;&gt;"",MIN(I77,VLOOKUP(I1,Tablas!$A$121:$D$134,3,FALSE)),0)</f>
        <v>0</v>
      </c>
      <c r="J149" s="11">
        <f>+IF(J77&lt;&gt;"",MIN(J77,VLOOKUP(J1,Tablas!$A$121:$D$134,3,FALSE)),0)</f>
        <v>0</v>
      </c>
      <c r="K149" s="11">
        <f>+IF(K77&lt;&gt;"",MIN(K77,VLOOKUP(K1,Tablas!$A$121:$D$134,3,FALSE)),0)</f>
        <v>0</v>
      </c>
      <c r="L149" s="11">
        <f>+IF(L77&lt;&gt;"",MIN(L77,VLOOKUP(L1,Tablas!$A$121:$D$134,3,FALSE)),0)</f>
        <v>0</v>
      </c>
      <c r="M149" s="11">
        <f>+IF(M77&lt;&gt;"",MIN(M77,VLOOKUP(M1,Tablas!$A$121:$D$134,3,FALSE)),0)</f>
        <v>0</v>
      </c>
      <c r="N149" s="11">
        <f>+IF(N77&lt;&gt;"",MIN(N77,VLOOKUP(N1,Tablas!$A$121:$D$134,3,FALSE)),0)</f>
        <v>0</v>
      </c>
      <c r="O149" s="11">
        <f>+IF(O77&lt;&gt;"",MIN(O77,VLOOKUP(O1,Tablas!$A$121:$D$134,3,FALSE)),0)</f>
        <v>0</v>
      </c>
      <c r="P149" s="11">
        <f>+IF(P77&lt;&gt;"",MIN(P77,VLOOKUP(P1,Tablas!$A$121:$D$134,3,FALSE)),0)</f>
        <v>0</v>
      </c>
      <c r="Q149" s="11">
        <f>+IF(Q77&lt;&gt;"",MIN(Q77,VLOOKUP(Q1,Tablas!$A$121:$D$134,3,FALSE)),0)</f>
        <v>0</v>
      </c>
      <c r="R149" s="11">
        <f>+IF(R77&lt;&gt;"",MIN(R77,VLOOKUP(R1,Tablas!$A$121:$D$134,3,FALSE)),0)</f>
        <v>0</v>
      </c>
      <c r="S149" s="11">
        <f>+IF(S77&lt;&gt;"",MIN(S77,VLOOKUP(S1,Tablas!$A$121:$D$134,3,FALSE)),0)</f>
        <v>0</v>
      </c>
      <c r="T149" s="11">
        <f>+IF(T77&lt;&gt;"",MIN(T77,VLOOKUP(T1,Tablas!$A$121:$D$134,3,FALSE)),0)</f>
        <v>0</v>
      </c>
      <c r="U149" s="116">
        <f>+IF(U77&lt;&gt;"",MIN(U77,VLOOKUP(U1,Tablas!$A$121:$D$134,3,FALSE)),0)</f>
        <v>0</v>
      </c>
      <c r="V149" s="303">
        <f>+IF(V77&lt;&gt;"",MIN(V77,Tablas!$C$134),0)</f>
        <v>0</v>
      </c>
      <c r="W149" s="112"/>
      <c r="X149" s="78"/>
      <c r="Y149" s="130"/>
      <c r="Z149" s="78"/>
      <c r="AA149" s="79"/>
      <c r="AB149" s="14"/>
      <c r="AC149" s="14"/>
      <c r="AD149" s="14"/>
      <c r="AE149" s="14"/>
      <c r="AF149" s="14"/>
      <c r="AG149" s="14"/>
    </row>
    <row r="150" spans="1:33" x14ac:dyDescent="0.2">
      <c r="A150" s="133" t="s">
        <v>99</v>
      </c>
      <c r="B150" s="42"/>
      <c r="C150" s="42"/>
      <c r="D150" s="77" t="s">
        <v>142</v>
      </c>
      <c r="E150" s="288"/>
      <c r="F150" s="49" t="s">
        <v>24</v>
      </c>
      <c r="G150" s="147"/>
      <c r="H150" s="11">
        <f>+H78</f>
        <v>0</v>
      </c>
      <c r="I150" s="11">
        <f t="shared" ref="I150:U150" si="58">+I78</f>
        <v>0</v>
      </c>
      <c r="J150" s="11">
        <f t="shared" si="58"/>
        <v>0</v>
      </c>
      <c r="K150" s="11">
        <f t="shared" si="58"/>
        <v>0</v>
      </c>
      <c r="L150" s="11">
        <f t="shared" si="58"/>
        <v>0</v>
      </c>
      <c r="M150" s="11">
        <f t="shared" si="58"/>
        <v>0</v>
      </c>
      <c r="N150" s="11">
        <f t="shared" si="58"/>
        <v>0</v>
      </c>
      <c r="O150" s="11">
        <f t="shared" si="58"/>
        <v>0</v>
      </c>
      <c r="P150" s="11">
        <f t="shared" si="58"/>
        <v>0</v>
      </c>
      <c r="Q150" s="11">
        <f t="shared" si="58"/>
        <v>0</v>
      </c>
      <c r="R150" s="11">
        <f t="shared" si="58"/>
        <v>0</v>
      </c>
      <c r="S150" s="11">
        <f t="shared" si="58"/>
        <v>0</v>
      </c>
      <c r="T150" s="11">
        <f t="shared" si="58"/>
        <v>0</v>
      </c>
      <c r="U150" s="116">
        <f t="shared" si="58"/>
        <v>0</v>
      </c>
      <c r="V150" s="303">
        <f>+V78</f>
        <v>0</v>
      </c>
      <c r="W150" s="112"/>
      <c r="X150" s="21"/>
      <c r="Y150" s="130"/>
      <c r="Z150" s="78"/>
      <c r="AA150" s="14"/>
      <c r="AB150" s="14"/>
      <c r="AC150" s="14"/>
      <c r="AD150" s="14"/>
      <c r="AE150" s="14"/>
      <c r="AF150" s="14"/>
      <c r="AG150" s="14"/>
    </row>
    <row r="151" spans="1:33" x14ac:dyDescent="0.2">
      <c r="A151" s="134" t="s">
        <v>99</v>
      </c>
      <c r="B151" s="290">
        <v>0.05</v>
      </c>
      <c r="C151" s="77" t="s">
        <v>192</v>
      </c>
      <c r="D151" s="77" t="s">
        <v>209</v>
      </c>
      <c r="E151" s="288"/>
      <c r="F151" s="49" t="s">
        <v>24</v>
      </c>
      <c r="G151" s="147"/>
      <c r="H151" s="11">
        <f t="shared" ref="H151:U151" si="59">IF(AND(H79&lt;&gt;0,H144&gt;0),MIN(H79,ROUND(H$144*0.05,2)),0)</f>
        <v>0</v>
      </c>
      <c r="I151" s="11">
        <f t="shared" si="59"/>
        <v>0</v>
      </c>
      <c r="J151" s="11">
        <f t="shared" si="59"/>
        <v>0</v>
      </c>
      <c r="K151" s="11">
        <f t="shared" si="59"/>
        <v>0</v>
      </c>
      <c r="L151" s="11">
        <f t="shared" si="59"/>
        <v>0</v>
      </c>
      <c r="M151" s="11">
        <f t="shared" si="59"/>
        <v>0</v>
      </c>
      <c r="N151" s="11">
        <f t="shared" si="59"/>
        <v>0</v>
      </c>
      <c r="O151" s="11">
        <f t="shared" si="59"/>
        <v>0</v>
      </c>
      <c r="P151" s="11">
        <f t="shared" si="59"/>
        <v>0</v>
      </c>
      <c r="Q151" s="11">
        <f t="shared" si="59"/>
        <v>0</v>
      </c>
      <c r="R151" s="11">
        <f t="shared" si="59"/>
        <v>0</v>
      </c>
      <c r="S151" s="11">
        <f t="shared" si="59"/>
        <v>0</v>
      </c>
      <c r="T151" s="11">
        <f t="shared" si="59"/>
        <v>0</v>
      </c>
      <c r="U151" s="116">
        <f t="shared" si="59"/>
        <v>0</v>
      </c>
      <c r="V151" s="303">
        <f>IF(V79&lt;&gt;0,MIN(V79,ROUND(V$144*0.05,2)),0)</f>
        <v>0</v>
      </c>
      <c r="W151" s="112"/>
      <c r="X151" s="21"/>
      <c r="Y151" s="130"/>
      <c r="Z151" s="21"/>
      <c r="AA151" s="14"/>
      <c r="AB151" s="14"/>
      <c r="AC151" s="14"/>
      <c r="AD151" s="14"/>
      <c r="AE151" s="14"/>
      <c r="AF151" s="14"/>
      <c r="AG151" s="14"/>
    </row>
    <row r="152" spans="1:33" x14ac:dyDescent="0.2">
      <c r="A152" s="133" t="s">
        <v>99</v>
      </c>
      <c r="B152" s="290">
        <v>0.05</v>
      </c>
      <c r="C152" s="77" t="s">
        <v>192</v>
      </c>
      <c r="D152" s="77" t="s">
        <v>26</v>
      </c>
      <c r="E152" s="288"/>
      <c r="F152" s="49" t="s">
        <v>24</v>
      </c>
      <c r="G152" s="147"/>
      <c r="H152" s="11">
        <f t="shared" ref="H152:U152" si="60">IF(AND(H80&lt;&gt;0,H144&gt;0),MIN(H80,ROUND(H$144*0.05,2)),0)</f>
        <v>0</v>
      </c>
      <c r="I152" s="11">
        <f t="shared" si="60"/>
        <v>0</v>
      </c>
      <c r="J152" s="11">
        <f t="shared" si="60"/>
        <v>0</v>
      </c>
      <c r="K152" s="11">
        <f t="shared" si="60"/>
        <v>0</v>
      </c>
      <c r="L152" s="11">
        <f t="shared" si="60"/>
        <v>0</v>
      </c>
      <c r="M152" s="11">
        <f t="shared" si="60"/>
        <v>0</v>
      </c>
      <c r="N152" s="11">
        <f t="shared" si="60"/>
        <v>0</v>
      </c>
      <c r="O152" s="11">
        <f t="shared" si="60"/>
        <v>0</v>
      </c>
      <c r="P152" s="11">
        <f t="shared" si="60"/>
        <v>0</v>
      </c>
      <c r="Q152" s="11">
        <f t="shared" si="60"/>
        <v>0</v>
      </c>
      <c r="R152" s="11">
        <f t="shared" si="60"/>
        <v>0</v>
      </c>
      <c r="S152" s="11">
        <f t="shared" si="60"/>
        <v>0</v>
      </c>
      <c r="T152" s="11">
        <f t="shared" si="60"/>
        <v>0</v>
      </c>
      <c r="U152" s="116">
        <f t="shared" si="60"/>
        <v>0</v>
      </c>
      <c r="V152" s="303">
        <f>IF(V80&lt;&gt;0,MIN(V80,ROUND(V$144*0.05,2)),0)</f>
        <v>0</v>
      </c>
      <c r="W152" s="112"/>
      <c r="X152" s="21"/>
      <c r="Y152" s="130"/>
      <c r="Z152" s="21"/>
      <c r="AA152" s="14"/>
      <c r="AB152" s="14"/>
      <c r="AC152" s="14"/>
      <c r="AD152" s="14"/>
      <c r="AE152" s="14"/>
      <c r="AF152" s="14"/>
      <c r="AG152" s="14"/>
    </row>
    <row r="153" spans="1:33" x14ac:dyDescent="0.2">
      <c r="A153" s="133" t="s">
        <v>99</v>
      </c>
      <c r="B153" s="290">
        <v>0.05</v>
      </c>
      <c r="C153" s="77" t="s">
        <v>192</v>
      </c>
      <c r="D153" s="77" t="s">
        <v>208</v>
      </c>
      <c r="E153" s="288"/>
      <c r="F153" s="49" t="s">
        <v>24</v>
      </c>
      <c r="G153" s="139"/>
      <c r="H153" s="85"/>
      <c r="I153" s="86"/>
      <c r="J153" s="86"/>
      <c r="K153" s="86"/>
      <c r="L153" s="86"/>
      <c r="M153" s="86"/>
      <c r="N153" s="86"/>
      <c r="O153" s="86"/>
      <c r="P153" s="86"/>
      <c r="Q153" s="86"/>
      <c r="R153" s="86"/>
      <c r="S153" s="86"/>
      <c r="T153" s="86"/>
      <c r="U153" s="322"/>
      <c r="V153" s="303">
        <f>IF(V81&lt;&gt;0,MIN(V81,ROUND((V144+V66+V37)*0.05,2)),0)</f>
        <v>0</v>
      </c>
      <c r="W153" s="112"/>
      <c r="X153" s="21"/>
      <c r="Y153" s="21"/>
      <c r="Z153" s="21"/>
      <c r="AA153" s="14"/>
      <c r="AB153" s="14"/>
      <c r="AC153" s="14"/>
      <c r="AD153" s="14"/>
      <c r="AE153" s="14"/>
      <c r="AF153" s="14"/>
      <c r="AG153" s="14"/>
    </row>
    <row r="154" spans="1:33" x14ac:dyDescent="0.2">
      <c r="A154" s="133" t="s">
        <v>99</v>
      </c>
      <c r="B154" s="42"/>
      <c r="C154" s="77" t="s">
        <v>192</v>
      </c>
      <c r="D154" s="77" t="s">
        <v>143</v>
      </c>
      <c r="E154" s="288"/>
      <c r="F154" s="49" t="s">
        <v>24</v>
      </c>
      <c r="G154" s="147"/>
      <c r="H154" s="11">
        <f>+IF(H82&lt;&gt;"",MIN(H82,VLOOKUP(H$1,Tablas!$A$121:$D$134,4,FALSE)),0)</f>
        <v>0</v>
      </c>
      <c r="I154" s="11">
        <f>+IF(I82&lt;&gt;"",MIN(I82,VLOOKUP(I$1,Tablas!$A$121:$D$134,4,FALSE)),0)</f>
        <v>0</v>
      </c>
      <c r="J154" s="11">
        <f>+IF(J82&lt;&gt;"",MIN(J82,VLOOKUP(J$1,Tablas!$A$121:$D$134,4,FALSE)),0)</f>
        <v>0</v>
      </c>
      <c r="K154" s="11">
        <f>+IF(K82&lt;&gt;"",MIN(K82,VLOOKUP(K$1,Tablas!$A$121:$D$134,4,FALSE)),0)</f>
        <v>0</v>
      </c>
      <c r="L154" s="11">
        <f>+IF(L82&lt;&gt;"",MIN(L82,VLOOKUP(L$1,Tablas!$A$121:$D$134,4,FALSE)),0)</f>
        <v>0</v>
      </c>
      <c r="M154" s="11">
        <f>+IF(M82&lt;&gt;"",MIN(M82,VLOOKUP(M$1,Tablas!$A$121:$D$134,4,FALSE)),0)</f>
        <v>0</v>
      </c>
      <c r="N154" s="11">
        <f>+IF(N82&lt;&gt;"",MIN(N82,VLOOKUP(N$1,Tablas!$A$121:$D$134,4,FALSE)),0)</f>
        <v>0</v>
      </c>
      <c r="O154" s="11">
        <f>+IF(O82&lt;&gt;"",MIN(O82,VLOOKUP(O$1,Tablas!$A$121:$D$134,4,FALSE)),0)</f>
        <v>0</v>
      </c>
      <c r="P154" s="11">
        <f>+IF(P82&lt;&gt;"",MIN(P82,VLOOKUP(P$1,Tablas!$A$121:$D$134,4,FALSE)),0)</f>
        <v>0</v>
      </c>
      <c r="Q154" s="11">
        <f>+IF(Q82&lt;&gt;"",MIN(Q82,VLOOKUP(Q$1,Tablas!$A$121:$D$134,4,FALSE)),0)</f>
        <v>0</v>
      </c>
      <c r="R154" s="11">
        <f>+IF(R82&lt;&gt;"",MIN(R82,VLOOKUP(R$1,Tablas!$A$121:$D$134,4,FALSE)),0)</f>
        <v>0</v>
      </c>
      <c r="S154" s="11">
        <f>+IF(S82&lt;&gt;"",MIN(S82,VLOOKUP(S$1,Tablas!$A$121:$D$134,4,FALSE)),0)</f>
        <v>0</v>
      </c>
      <c r="T154" s="11">
        <f>+IF(T82&lt;&gt;"",MIN(T82,VLOOKUP(T$1,Tablas!$A$121:$D$134,4,FALSE)),0)</f>
        <v>0</v>
      </c>
      <c r="U154" s="116">
        <f>+IF(U82&lt;&gt;"",MIN(U82,VLOOKUP(U$1,Tablas!$A$121:$D$134,4,FALSE)),0)</f>
        <v>0</v>
      </c>
      <c r="V154" s="303">
        <f>+IF(V82&lt;&gt;"",MIN(V82,Tablas!$D$134),0)</f>
        <v>0</v>
      </c>
      <c r="W154" s="112"/>
      <c r="X154" s="21"/>
      <c r="Y154" s="21"/>
      <c r="Z154" s="21"/>
      <c r="AA154" s="14"/>
      <c r="AB154" s="14"/>
      <c r="AC154" s="14"/>
      <c r="AD154" s="14"/>
      <c r="AE154" s="14"/>
      <c r="AF154" s="14"/>
      <c r="AG154" s="14"/>
    </row>
    <row r="155" spans="1:33" x14ac:dyDescent="0.2">
      <c r="A155" s="133" t="s">
        <v>99</v>
      </c>
      <c r="B155" s="42"/>
      <c r="C155" s="42"/>
      <c r="D155" s="77" t="s">
        <v>144</v>
      </c>
      <c r="E155" s="288"/>
      <c r="F155" s="49" t="s">
        <v>24</v>
      </c>
      <c r="G155" s="147"/>
      <c r="H155" s="11">
        <f t="shared" ref="H155:V156" si="61">+H83</f>
        <v>0</v>
      </c>
      <c r="I155" s="11">
        <f t="shared" si="61"/>
        <v>0</v>
      </c>
      <c r="J155" s="11">
        <f t="shared" si="61"/>
        <v>0</v>
      </c>
      <c r="K155" s="11">
        <f t="shared" si="61"/>
        <v>0</v>
      </c>
      <c r="L155" s="11">
        <f t="shared" si="61"/>
        <v>0</v>
      </c>
      <c r="M155" s="11">
        <f t="shared" si="61"/>
        <v>0</v>
      </c>
      <c r="N155" s="11">
        <f t="shared" si="61"/>
        <v>0</v>
      </c>
      <c r="O155" s="11">
        <f t="shared" si="61"/>
        <v>0</v>
      </c>
      <c r="P155" s="11">
        <f t="shared" si="61"/>
        <v>0</v>
      </c>
      <c r="Q155" s="11">
        <f t="shared" si="61"/>
        <v>0</v>
      </c>
      <c r="R155" s="11">
        <f t="shared" si="61"/>
        <v>0</v>
      </c>
      <c r="S155" s="11">
        <f t="shared" si="61"/>
        <v>0</v>
      </c>
      <c r="T155" s="11">
        <f t="shared" si="61"/>
        <v>0</v>
      </c>
      <c r="U155" s="116">
        <f t="shared" si="61"/>
        <v>0</v>
      </c>
      <c r="V155" s="303">
        <f t="shared" si="61"/>
        <v>0</v>
      </c>
      <c r="W155" s="112"/>
      <c r="X155" s="21"/>
      <c r="Y155" s="21"/>
      <c r="Z155" s="21"/>
      <c r="AA155" s="14"/>
      <c r="AB155" s="14"/>
      <c r="AC155" s="14"/>
      <c r="AD155" s="14"/>
      <c r="AE155" s="14"/>
      <c r="AF155" s="14"/>
      <c r="AG155" s="14"/>
    </row>
    <row r="156" spans="1:33" x14ac:dyDescent="0.2">
      <c r="A156" s="133" t="s">
        <v>99</v>
      </c>
      <c r="B156" s="42"/>
      <c r="C156" s="42"/>
      <c r="D156" s="77" t="s">
        <v>203</v>
      </c>
      <c r="E156" s="288"/>
      <c r="F156" s="49" t="s">
        <v>24</v>
      </c>
      <c r="G156" s="147"/>
      <c r="H156" s="11">
        <f t="shared" si="61"/>
        <v>0</v>
      </c>
      <c r="I156" s="11">
        <f t="shared" si="61"/>
        <v>0</v>
      </c>
      <c r="J156" s="11">
        <f t="shared" si="61"/>
        <v>0</v>
      </c>
      <c r="K156" s="11">
        <f t="shared" si="61"/>
        <v>0</v>
      </c>
      <c r="L156" s="11">
        <f t="shared" si="61"/>
        <v>0</v>
      </c>
      <c r="M156" s="11">
        <f t="shared" si="61"/>
        <v>0</v>
      </c>
      <c r="N156" s="11">
        <f t="shared" si="61"/>
        <v>0</v>
      </c>
      <c r="O156" s="11">
        <f t="shared" si="61"/>
        <v>0</v>
      </c>
      <c r="P156" s="11">
        <f t="shared" si="61"/>
        <v>0</v>
      </c>
      <c r="Q156" s="11">
        <f t="shared" si="61"/>
        <v>0</v>
      </c>
      <c r="R156" s="11">
        <f t="shared" si="61"/>
        <v>0</v>
      </c>
      <c r="S156" s="11">
        <f t="shared" si="61"/>
        <v>0</v>
      </c>
      <c r="T156" s="11">
        <f t="shared" si="61"/>
        <v>0</v>
      </c>
      <c r="U156" s="116">
        <f t="shared" si="61"/>
        <v>0</v>
      </c>
      <c r="V156" s="303">
        <f t="shared" si="61"/>
        <v>0</v>
      </c>
      <c r="W156" s="112"/>
      <c r="X156" s="21"/>
      <c r="Y156" s="21"/>
      <c r="Z156" s="21"/>
      <c r="AA156" s="14"/>
      <c r="AB156" s="14"/>
      <c r="AC156" s="14"/>
      <c r="AD156" s="14"/>
      <c r="AE156" s="14"/>
      <c r="AF156" s="14"/>
      <c r="AG156" s="14"/>
    </row>
    <row r="157" spans="1:33" x14ac:dyDescent="0.2">
      <c r="A157" s="133" t="s">
        <v>99</v>
      </c>
      <c r="B157" s="42"/>
      <c r="C157" s="77" t="s">
        <v>192</v>
      </c>
      <c r="D157" s="77" t="s">
        <v>145</v>
      </c>
      <c r="E157" s="288"/>
      <c r="F157" s="49" t="s">
        <v>24</v>
      </c>
      <c r="G157" s="147"/>
      <c r="H157" s="11">
        <f t="shared" ref="H157:V157" si="62">+IF(H85&lt;&gt;"",MIN(H85,H167),0)</f>
        <v>0</v>
      </c>
      <c r="I157" s="11">
        <f t="shared" si="62"/>
        <v>0</v>
      </c>
      <c r="J157" s="11">
        <f t="shared" si="62"/>
        <v>0</v>
      </c>
      <c r="K157" s="11">
        <f t="shared" si="62"/>
        <v>0</v>
      </c>
      <c r="L157" s="11">
        <f t="shared" si="62"/>
        <v>0</v>
      </c>
      <c r="M157" s="11">
        <f t="shared" si="62"/>
        <v>0</v>
      </c>
      <c r="N157" s="11">
        <f t="shared" si="62"/>
        <v>0</v>
      </c>
      <c r="O157" s="11">
        <f t="shared" si="62"/>
        <v>0</v>
      </c>
      <c r="P157" s="11">
        <f t="shared" si="62"/>
        <v>0</v>
      </c>
      <c r="Q157" s="11">
        <f t="shared" si="62"/>
        <v>0</v>
      </c>
      <c r="R157" s="11">
        <f t="shared" si="62"/>
        <v>0</v>
      </c>
      <c r="S157" s="11">
        <f t="shared" si="62"/>
        <v>0</v>
      </c>
      <c r="T157" s="11">
        <f t="shared" si="62"/>
        <v>0</v>
      </c>
      <c r="U157" s="116">
        <f t="shared" si="62"/>
        <v>0</v>
      </c>
      <c r="V157" s="303">
        <f t="shared" si="62"/>
        <v>0</v>
      </c>
      <c r="W157" s="112"/>
      <c r="X157" s="21"/>
      <c r="Y157" s="21"/>
      <c r="Z157" s="21"/>
      <c r="AA157" s="14"/>
      <c r="AB157" s="14"/>
      <c r="AC157" s="14"/>
      <c r="AD157" s="14"/>
      <c r="AE157" s="14"/>
      <c r="AF157" s="14"/>
      <c r="AG157" s="14"/>
    </row>
    <row r="158" spans="1:33" x14ac:dyDescent="0.2">
      <c r="A158" s="133" t="s">
        <v>99</v>
      </c>
      <c r="B158" s="42"/>
      <c r="C158" s="77" t="s">
        <v>192</v>
      </c>
      <c r="D158" s="77" t="s">
        <v>146</v>
      </c>
      <c r="E158" s="288"/>
      <c r="F158" s="49" t="s">
        <v>24</v>
      </c>
      <c r="G158" s="147"/>
      <c r="H158" s="11">
        <f t="shared" ref="H158:U158" si="63">IF(H86&lt;&gt;"",MIN(H86,H167),0)</f>
        <v>0</v>
      </c>
      <c r="I158" s="11">
        <f t="shared" si="63"/>
        <v>0</v>
      </c>
      <c r="J158" s="11">
        <f t="shared" si="63"/>
        <v>0</v>
      </c>
      <c r="K158" s="11">
        <f t="shared" si="63"/>
        <v>0</v>
      </c>
      <c r="L158" s="11">
        <f t="shared" si="63"/>
        <v>0</v>
      </c>
      <c r="M158" s="11">
        <f t="shared" si="63"/>
        <v>0</v>
      </c>
      <c r="N158" s="11">
        <f t="shared" si="63"/>
        <v>0</v>
      </c>
      <c r="O158" s="11">
        <f t="shared" si="63"/>
        <v>0</v>
      </c>
      <c r="P158" s="11">
        <f t="shared" si="63"/>
        <v>0</v>
      </c>
      <c r="Q158" s="11">
        <f t="shared" si="63"/>
        <v>0</v>
      </c>
      <c r="R158" s="11">
        <f t="shared" si="63"/>
        <v>0</v>
      </c>
      <c r="S158" s="11">
        <f t="shared" si="63"/>
        <v>0</v>
      </c>
      <c r="T158" s="11">
        <f t="shared" si="63"/>
        <v>0</v>
      </c>
      <c r="U158" s="116">
        <f t="shared" si="63"/>
        <v>0</v>
      </c>
      <c r="V158" s="303">
        <f>+IF(V86&lt;&gt;"",MIN(V86,V167),0)</f>
        <v>0</v>
      </c>
      <c r="W158" s="112"/>
      <c r="X158" s="21"/>
      <c r="Y158" s="21"/>
      <c r="Z158" s="21"/>
      <c r="AA158" s="14"/>
      <c r="AB158" s="14"/>
      <c r="AC158" s="14"/>
      <c r="AD158" s="14"/>
      <c r="AE158" s="14"/>
      <c r="AF158" s="14"/>
      <c r="AG158" s="14"/>
    </row>
    <row r="159" spans="1:33" x14ac:dyDescent="0.2">
      <c r="A159" s="133" t="s">
        <v>99</v>
      </c>
      <c r="B159" s="42"/>
      <c r="C159" s="42"/>
      <c r="D159" s="77" t="s">
        <v>147</v>
      </c>
      <c r="E159" s="288"/>
      <c r="F159" s="49" t="s">
        <v>24</v>
      </c>
      <c r="G159" s="147"/>
      <c r="H159" s="11">
        <f t="shared" ref="H159:V160" si="64">+H87</f>
        <v>0</v>
      </c>
      <c r="I159" s="11">
        <f t="shared" si="64"/>
        <v>0</v>
      </c>
      <c r="J159" s="11">
        <f t="shared" si="64"/>
        <v>0</v>
      </c>
      <c r="K159" s="11">
        <f t="shared" si="64"/>
        <v>0</v>
      </c>
      <c r="L159" s="11">
        <f t="shared" si="64"/>
        <v>0</v>
      </c>
      <c r="M159" s="11">
        <f t="shared" si="64"/>
        <v>0</v>
      </c>
      <c r="N159" s="11">
        <f t="shared" si="64"/>
        <v>0</v>
      </c>
      <c r="O159" s="11">
        <f t="shared" si="64"/>
        <v>0</v>
      </c>
      <c r="P159" s="11">
        <f t="shared" si="64"/>
        <v>0</v>
      </c>
      <c r="Q159" s="11">
        <f t="shared" si="64"/>
        <v>0</v>
      </c>
      <c r="R159" s="11">
        <f t="shared" si="64"/>
        <v>0</v>
      </c>
      <c r="S159" s="11">
        <f t="shared" si="64"/>
        <v>0</v>
      </c>
      <c r="T159" s="11">
        <f t="shared" si="64"/>
        <v>0</v>
      </c>
      <c r="U159" s="116">
        <f t="shared" si="64"/>
        <v>0</v>
      </c>
      <c r="V159" s="303">
        <f t="shared" si="64"/>
        <v>0</v>
      </c>
      <c r="W159" s="112"/>
      <c r="X159" s="21"/>
      <c r="Y159" s="21"/>
      <c r="Z159" s="21"/>
      <c r="AA159" s="14"/>
      <c r="AB159" s="14"/>
      <c r="AC159" s="14"/>
      <c r="AD159" s="14"/>
      <c r="AE159" s="14"/>
      <c r="AF159" s="14"/>
      <c r="AG159" s="14"/>
    </row>
    <row r="160" spans="1:33" x14ac:dyDescent="0.2">
      <c r="A160" s="133" t="s">
        <v>99</v>
      </c>
      <c r="B160" s="42"/>
      <c r="C160" s="42"/>
      <c r="D160" s="77" t="s">
        <v>148</v>
      </c>
      <c r="E160" s="288"/>
      <c r="F160" s="49" t="s">
        <v>24</v>
      </c>
      <c r="G160" s="147"/>
      <c r="H160" s="11">
        <f t="shared" si="64"/>
        <v>0</v>
      </c>
      <c r="I160" s="11">
        <f t="shared" si="64"/>
        <v>0</v>
      </c>
      <c r="J160" s="11">
        <f t="shared" si="64"/>
        <v>0</v>
      </c>
      <c r="K160" s="11">
        <f t="shared" si="64"/>
        <v>0</v>
      </c>
      <c r="L160" s="11">
        <f t="shared" si="64"/>
        <v>0</v>
      </c>
      <c r="M160" s="11">
        <f t="shared" si="64"/>
        <v>0</v>
      </c>
      <c r="N160" s="11">
        <f t="shared" si="64"/>
        <v>0</v>
      </c>
      <c r="O160" s="11">
        <f t="shared" si="64"/>
        <v>0</v>
      </c>
      <c r="P160" s="11">
        <f t="shared" si="64"/>
        <v>0</v>
      </c>
      <c r="Q160" s="11">
        <f t="shared" si="64"/>
        <v>0</v>
      </c>
      <c r="R160" s="11">
        <f t="shared" si="64"/>
        <v>0</v>
      </c>
      <c r="S160" s="11">
        <f t="shared" si="64"/>
        <v>0</v>
      </c>
      <c r="T160" s="11">
        <f t="shared" si="64"/>
        <v>0</v>
      </c>
      <c r="U160" s="116">
        <f t="shared" si="64"/>
        <v>0</v>
      </c>
      <c r="V160" s="303">
        <f t="shared" si="64"/>
        <v>0</v>
      </c>
      <c r="W160" s="112"/>
      <c r="X160" s="21"/>
      <c r="Y160" s="21"/>
      <c r="Z160" s="21"/>
      <c r="AA160" s="14"/>
      <c r="AB160" s="14"/>
      <c r="AC160" s="14"/>
      <c r="AD160" s="14"/>
      <c r="AE160" s="14"/>
      <c r="AF160" s="14"/>
      <c r="AG160" s="14"/>
    </row>
    <row r="161" spans="1:33" x14ac:dyDescent="0.2">
      <c r="A161" s="133" t="s">
        <v>99</v>
      </c>
      <c r="B161" s="123"/>
      <c r="C161" s="123"/>
      <c r="D161" s="380" t="s">
        <v>193</v>
      </c>
      <c r="E161" s="381"/>
      <c r="F161" s="49" t="s">
        <v>24</v>
      </c>
      <c r="G161" s="147"/>
      <c r="H161" s="52">
        <f t="shared" ref="H161:V161" si="65">+SUM(H145:H160)</f>
        <v>0</v>
      </c>
      <c r="I161" s="52">
        <f t="shared" si="65"/>
        <v>0</v>
      </c>
      <c r="J161" s="52">
        <f t="shared" si="65"/>
        <v>0</v>
      </c>
      <c r="K161" s="52">
        <f t="shared" si="65"/>
        <v>0</v>
      </c>
      <c r="L161" s="52">
        <f t="shared" si="65"/>
        <v>0</v>
      </c>
      <c r="M161" s="52">
        <f t="shared" si="65"/>
        <v>0</v>
      </c>
      <c r="N161" s="52">
        <f t="shared" si="65"/>
        <v>0</v>
      </c>
      <c r="O161" s="52">
        <f t="shared" si="65"/>
        <v>0</v>
      </c>
      <c r="P161" s="52">
        <f t="shared" si="65"/>
        <v>0</v>
      </c>
      <c r="Q161" s="52">
        <f t="shared" si="65"/>
        <v>0</v>
      </c>
      <c r="R161" s="52">
        <f t="shared" si="65"/>
        <v>0</v>
      </c>
      <c r="S161" s="52">
        <f t="shared" si="65"/>
        <v>0</v>
      </c>
      <c r="T161" s="52">
        <f t="shared" si="65"/>
        <v>0</v>
      </c>
      <c r="U161" s="118">
        <f t="shared" si="65"/>
        <v>0</v>
      </c>
      <c r="V161" s="305">
        <f t="shared" si="65"/>
        <v>0</v>
      </c>
      <c r="W161" s="112"/>
      <c r="X161" s="21"/>
      <c r="Y161" s="21"/>
      <c r="Z161" s="21"/>
      <c r="AA161" s="14"/>
      <c r="AB161" s="14"/>
      <c r="AC161" s="14"/>
      <c r="AD161" s="14"/>
      <c r="AE161" s="14"/>
      <c r="AF161" s="14"/>
      <c r="AG161" s="14"/>
    </row>
    <row r="162" spans="1:33" x14ac:dyDescent="0.2">
      <c r="A162" s="133" t="s">
        <v>99</v>
      </c>
      <c r="B162" s="123"/>
      <c r="C162" s="123"/>
      <c r="D162" s="123"/>
      <c r="E162" s="291"/>
      <c r="F162" s="71"/>
      <c r="G162" s="152"/>
      <c r="H162" s="33"/>
      <c r="I162" s="33"/>
      <c r="J162" s="33"/>
      <c r="K162" s="33"/>
      <c r="L162" s="33"/>
      <c r="M162" s="33"/>
      <c r="N162" s="33"/>
      <c r="O162" s="33"/>
      <c r="P162" s="33"/>
      <c r="Q162" s="33"/>
      <c r="R162" s="33"/>
      <c r="S162" s="33"/>
      <c r="T162" s="33"/>
      <c r="U162" s="327"/>
      <c r="V162" s="33"/>
      <c r="W162" s="120"/>
      <c r="X162" s="21"/>
      <c r="Y162" s="21"/>
      <c r="Z162" s="21"/>
      <c r="AA162" s="14"/>
      <c r="AB162" s="14"/>
      <c r="AC162" s="14"/>
      <c r="AD162" s="14"/>
      <c r="AE162" s="14"/>
      <c r="AF162" s="14"/>
      <c r="AG162" s="14"/>
    </row>
    <row r="163" spans="1:33" x14ac:dyDescent="0.2">
      <c r="A163" s="133" t="s">
        <v>99</v>
      </c>
      <c r="B163" s="376" t="s">
        <v>265</v>
      </c>
      <c r="C163" s="387"/>
      <c r="D163" s="387"/>
      <c r="E163" s="387"/>
      <c r="F163" s="387"/>
      <c r="G163" s="153"/>
      <c r="H163" s="32">
        <f t="shared" ref="H163:U163" si="66">+H142-H143-H161</f>
        <v>0</v>
      </c>
      <c r="I163" s="32">
        <f t="shared" si="66"/>
        <v>0</v>
      </c>
      <c r="J163" s="32">
        <f t="shared" si="66"/>
        <v>0</v>
      </c>
      <c r="K163" s="32">
        <f t="shared" si="66"/>
        <v>0</v>
      </c>
      <c r="L163" s="32">
        <f t="shared" si="66"/>
        <v>0</v>
      </c>
      <c r="M163" s="32">
        <f t="shared" si="66"/>
        <v>0</v>
      </c>
      <c r="N163" s="32">
        <f t="shared" si="66"/>
        <v>0</v>
      </c>
      <c r="O163" s="32">
        <f t="shared" si="66"/>
        <v>0</v>
      </c>
      <c r="P163" s="32">
        <f t="shared" si="66"/>
        <v>0</v>
      </c>
      <c r="Q163" s="32">
        <f t="shared" si="66"/>
        <v>0</v>
      </c>
      <c r="R163" s="32">
        <f t="shared" si="66"/>
        <v>0</v>
      </c>
      <c r="S163" s="32">
        <f t="shared" si="66"/>
        <v>0</v>
      </c>
      <c r="T163" s="32">
        <f t="shared" si="66"/>
        <v>0</v>
      </c>
      <c r="U163" s="328">
        <f t="shared" si="66"/>
        <v>0</v>
      </c>
      <c r="V163" s="308">
        <f>+V142-V143-SUM(V145:V161)</f>
        <v>0</v>
      </c>
      <c r="W163" s="120"/>
      <c r="X163" s="21"/>
      <c r="Y163" s="21"/>
      <c r="Z163" s="21"/>
      <c r="AA163" s="14"/>
      <c r="AB163" s="14"/>
      <c r="AC163" s="14"/>
      <c r="AD163" s="14"/>
      <c r="AE163" s="14"/>
      <c r="AF163" s="14"/>
      <c r="AG163" s="14"/>
    </row>
    <row r="164" spans="1:33" x14ac:dyDescent="0.2">
      <c r="A164" s="133" t="s">
        <v>99</v>
      </c>
      <c r="B164" s="376" t="s">
        <v>197</v>
      </c>
      <c r="C164" s="376"/>
      <c r="D164" s="376"/>
      <c r="E164" s="376"/>
      <c r="F164" s="376"/>
      <c r="G164" s="152"/>
      <c r="H164" s="33">
        <f>+H141</f>
        <v>0</v>
      </c>
      <c r="I164" s="33">
        <f t="shared" ref="I164:U164" si="67">+H164+I141</f>
        <v>0</v>
      </c>
      <c r="J164" s="33">
        <f t="shared" si="67"/>
        <v>0</v>
      </c>
      <c r="K164" s="33">
        <f t="shared" si="67"/>
        <v>0</v>
      </c>
      <c r="L164" s="33">
        <f t="shared" si="67"/>
        <v>0</v>
      </c>
      <c r="M164" s="33">
        <f t="shared" si="67"/>
        <v>0</v>
      </c>
      <c r="N164" s="33">
        <f t="shared" si="67"/>
        <v>0</v>
      </c>
      <c r="O164" s="33">
        <f t="shared" si="67"/>
        <v>0</v>
      </c>
      <c r="P164" s="33">
        <f t="shared" si="67"/>
        <v>0</v>
      </c>
      <c r="Q164" s="33">
        <f t="shared" si="67"/>
        <v>0</v>
      </c>
      <c r="R164" s="33">
        <f t="shared" si="67"/>
        <v>0</v>
      </c>
      <c r="S164" s="33">
        <f t="shared" si="67"/>
        <v>0</v>
      </c>
      <c r="T164" s="33">
        <f t="shared" si="67"/>
        <v>0</v>
      </c>
      <c r="U164" s="327">
        <f t="shared" si="67"/>
        <v>0</v>
      </c>
      <c r="V164" s="33">
        <f>+V143</f>
        <v>0</v>
      </c>
      <c r="W164" s="112"/>
      <c r="X164" s="21"/>
      <c r="Y164" s="21"/>
      <c r="Z164" s="21"/>
      <c r="AA164" s="14"/>
      <c r="AB164" s="14"/>
      <c r="AC164" s="14"/>
      <c r="AD164" s="14"/>
      <c r="AE164" s="14"/>
      <c r="AF164" s="14"/>
      <c r="AG164" s="14"/>
    </row>
    <row r="165" spans="1:33" x14ac:dyDescent="0.2">
      <c r="A165" s="133" t="s">
        <v>99</v>
      </c>
      <c r="B165" s="376" t="s">
        <v>258</v>
      </c>
      <c r="C165" s="376"/>
      <c r="D165" s="376"/>
      <c r="E165" s="376"/>
      <c r="F165" s="376"/>
      <c r="G165" s="152"/>
      <c r="H165" s="33">
        <f>+H163+H164</f>
        <v>0</v>
      </c>
      <c r="I165" s="33">
        <f t="shared" ref="I165:U165" si="68">+I163+I164</f>
        <v>0</v>
      </c>
      <c r="J165" s="33">
        <f t="shared" si="68"/>
        <v>0</v>
      </c>
      <c r="K165" s="33">
        <f t="shared" si="68"/>
        <v>0</v>
      </c>
      <c r="L165" s="33">
        <f t="shared" si="68"/>
        <v>0</v>
      </c>
      <c r="M165" s="33">
        <f t="shared" si="68"/>
        <v>0</v>
      </c>
      <c r="N165" s="33">
        <f t="shared" si="68"/>
        <v>0</v>
      </c>
      <c r="O165" s="33">
        <f t="shared" si="68"/>
        <v>0</v>
      </c>
      <c r="P165" s="33">
        <f t="shared" si="68"/>
        <v>0</v>
      </c>
      <c r="Q165" s="33">
        <f t="shared" si="68"/>
        <v>0</v>
      </c>
      <c r="R165" s="33">
        <f t="shared" si="68"/>
        <v>0</v>
      </c>
      <c r="S165" s="33">
        <f t="shared" si="68"/>
        <v>0</v>
      </c>
      <c r="T165" s="33">
        <f t="shared" si="68"/>
        <v>0</v>
      </c>
      <c r="U165" s="327">
        <f t="shared" si="68"/>
        <v>0</v>
      </c>
      <c r="V165" s="33">
        <f>+V163+V164</f>
        <v>0</v>
      </c>
      <c r="W165" s="112"/>
      <c r="X165" s="21"/>
      <c r="Y165" s="21"/>
      <c r="Z165" s="21"/>
      <c r="AA165" s="14"/>
      <c r="AB165" s="14"/>
      <c r="AC165" s="14"/>
      <c r="AD165" s="14"/>
      <c r="AE165" s="14"/>
      <c r="AF165" s="14"/>
      <c r="AG165" s="14"/>
    </row>
    <row r="166" spans="1:33" x14ac:dyDescent="0.2">
      <c r="A166" s="133" t="s">
        <v>99</v>
      </c>
      <c r="B166" s="158" t="s">
        <v>408</v>
      </c>
      <c r="C166" s="123"/>
      <c r="D166" s="123"/>
      <c r="E166" s="292"/>
      <c r="F166" s="72"/>
      <c r="G166" s="152"/>
      <c r="H166" s="52">
        <f>+H165</f>
        <v>0</v>
      </c>
      <c r="I166" s="52">
        <f>+I165-H165</f>
        <v>0</v>
      </c>
      <c r="J166" s="52">
        <f t="shared" ref="J166:U166" si="69">+J165-I165</f>
        <v>0</v>
      </c>
      <c r="K166" s="52">
        <f t="shared" si="69"/>
        <v>0</v>
      </c>
      <c r="L166" s="52">
        <f t="shared" si="69"/>
        <v>0</v>
      </c>
      <c r="M166" s="52">
        <f t="shared" si="69"/>
        <v>0</v>
      </c>
      <c r="N166" s="52">
        <f t="shared" si="69"/>
        <v>0</v>
      </c>
      <c r="O166" s="52">
        <f t="shared" si="69"/>
        <v>0</v>
      </c>
      <c r="P166" s="52">
        <f t="shared" si="69"/>
        <v>0</v>
      </c>
      <c r="Q166" s="52">
        <f t="shared" si="69"/>
        <v>0</v>
      </c>
      <c r="R166" s="52">
        <f t="shared" si="69"/>
        <v>0</v>
      </c>
      <c r="S166" s="52">
        <f t="shared" si="69"/>
        <v>0</v>
      </c>
      <c r="T166" s="52">
        <f t="shared" si="69"/>
        <v>0</v>
      </c>
      <c r="U166" s="118">
        <f t="shared" si="69"/>
        <v>0</v>
      </c>
      <c r="V166" s="37"/>
      <c r="W166" s="112"/>
      <c r="X166" s="38"/>
      <c r="Y166" s="21"/>
      <c r="Z166" s="21"/>
      <c r="AA166" s="14"/>
      <c r="AB166" s="14"/>
      <c r="AC166" s="14"/>
      <c r="AD166" s="14"/>
      <c r="AE166" s="14"/>
      <c r="AF166" s="14"/>
      <c r="AG166" s="14"/>
    </row>
    <row r="167" spans="1:33" x14ac:dyDescent="0.2">
      <c r="A167" s="133" t="s">
        <v>99</v>
      </c>
      <c r="B167" s="123"/>
      <c r="C167" s="123"/>
      <c r="D167" s="123"/>
      <c r="E167" s="43" t="s">
        <v>20</v>
      </c>
      <c r="F167" s="49" t="s">
        <v>24</v>
      </c>
      <c r="G167" s="147"/>
      <c r="H167" s="11">
        <f>+IF(H6&lt;&gt;"",VLOOKUP(H$1,Tablas!$A$33:$P$47,2+H$5,FALSE),0)</f>
        <v>0</v>
      </c>
      <c r="I167" s="11">
        <f>+IF(I6&lt;&gt;"",VLOOKUP(I$1,Tablas!$A$33:$P$47,2+I$5,FALSE),0)</f>
        <v>0</v>
      </c>
      <c r="J167" s="11">
        <f>+IF(J6&lt;&gt;"",VLOOKUP(J$1,Tablas!$A$33:$P$47,2+J$5,FALSE),0)</f>
        <v>0</v>
      </c>
      <c r="K167" s="11">
        <f>+IF(K6&lt;&gt;"",VLOOKUP(K$1,Tablas!$A$33:$P$47,2+K$5,FALSE),0)</f>
        <v>0</v>
      </c>
      <c r="L167" s="11">
        <f>+IF(L6&lt;&gt;"",VLOOKUP(L$1,Tablas!$A$33:$P$47,2+L$5,FALSE),0)</f>
        <v>0</v>
      </c>
      <c r="M167" s="11">
        <f>+IF(M6&lt;&gt;"",VLOOKUP(M$1,Tablas!$A$33:$P$47,2+M$5,FALSE),0)</f>
        <v>0</v>
      </c>
      <c r="N167" s="11">
        <f>+IF(N6&lt;&gt;"",VLOOKUP(N$1,Tablas!$A$33:$P$47,2+N$5,FALSE),0)</f>
        <v>0</v>
      </c>
      <c r="O167" s="11">
        <f>+IF(O6&lt;&gt;"",VLOOKUP(O$1,Tablas!$A$33:$P$47,2+O$5,FALSE),0)</f>
        <v>0</v>
      </c>
      <c r="P167" s="11">
        <f>+IF(P6&lt;&gt;"",VLOOKUP(P$1,Tablas!$A$33:$P$47,2+P$5,FALSE),0)</f>
        <v>0</v>
      </c>
      <c r="Q167" s="11">
        <f>+IF(Q6&lt;&gt;"",VLOOKUP(Q$1,Tablas!$A$33:$P$47,2+Q$5,FALSE),0)</f>
        <v>0</v>
      </c>
      <c r="R167" s="11">
        <f>+IF(R6&lt;&gt;"",VLOOKUP(R$1,Tablas!$A$33:$P$47,2+R$5,FALSE),0)</f>
        <v>0</v>
      </c>
      <c r="S167" s="11">
        <f>+IF(S6&lt;&gt;"",VLOOKUP(S$1,Tablas!$A$33:$P$47,2+S$5,FALSE),0)</f>
        <v>0</v>
      </c>
      <c r="T167" s="11">
        <f>+IF(T6&lt;&gt;"",VLOOKUP(T$1,Tablas!$A$33:$P$47,2+T$5,FALSE),0)</f>
        <v>0</v>
      </c>
      <c r="U167" s="116">
        <f>+IF(U6&lt;&gt;"",VLOOKUP(U$1,Tablas!$A$33:$P$47,2+U$5,FALSE),0)</f>
        <v>0</v>
      </c>
      <c r="V167" s="303">
        <f>VLOOKUP(13,Tablas!$A$33:$P$47,2+$V$5,FALSE)</f>
        <v>167678.39999999999</v>
      </c>
      <c r="W167" s="112"/>
      <c r="X167" s="39"/>
      <c r="Y167" s="21"/>
      <c r="Z167" s="21"/>
      <c r="AA167" s="14"/>
      <c r="AB167" s="14"/>
      <c r="AC167" s="14"/>
      <c r="AD167" s="14"/>
      <c r="AE167" s="14"/>
      <c r="AF167" s="14"/>
      <c r="AG167" s="14"/>
    </row>
    <row r="168" spans="1:33" x14ac:dyDescent="0.2">
      <c r="A168" s="133" t="s">
        <v>99</v>
      </c>
      <c r="B168" s="123"/>
      <c r="C168" s="40"/>
      <c r="D168" s="41" t="s">
        <v>25</v>
      </c>
      <c r="E168" s="43" t="s">
        <v>21</v>
      </c>
      <c r="F168" s="49" t="s">
        <v>24</v>
      </c>
      <c r="G168" s="147"/>
      <c r="H168" s="11">
        <f>+IF(H6="",0,VLOOKUP(H1,Tablas!$A$49:$P$63,2+H$5,FALSE))</f>
        <v>0</v>
      </c>
      <c r="I168" s="11">
        <f>+IF(I6="",0,VLOOKUP(I1,Tablas!$A$49:$P$63,2+I$5,FALSE))</f>
        <v>0</v>
      </c>
      <c r="J168" s="11">
        <f>+IF(J6="",0,VLOOKUP(J1,Tablas!$A$49:$P$63,2+J$5,FALSE))</f>
        <v>0</v>
      </c>
      <c r="K168" s="11">
        <f>+IF(K6="",0,VLOOKUP(K1,Tablas!$A$49:$P$63,2+K$5,FALSE))</f>
        <v>0</v>
      </c>
      <c r="L168" s="11">
        <f>+IF(L6="",0,VLOOKUP(L1,Tablas!$A$49:$P$63,2+L$5,FALSE))</f>
        <v>0</v>
      </c>
      <c r="M168" s="11">
        <f>+IF(M6="",0,VLOOKUP(M1,Tablas!$A$49:$P$63,2+M$5,FALSE))</f>
        <v>0</v>
      </c>
      <c r="N168" s="11">
        <f>+IF(N6="",0,VLOOKUP(N1,Tablas!$A$49:$P$63,2+N$5,FALSE))</f>
        <v>0</v>
      </c>
      <c r="O168" s="11">
        <f>+IF(O6="",0,VLOOKUP(O1,Tablas!$A$49:$P$63,2+O$5,FALSE))</f>
        <v>0</v>
      </c>
      <c r="P168" s="11">
        <f>+IF(P6="",0,VLOOKUP(P1,Tablas!$A$49:$P$63,2+P$5,FALSE))</f>
        <v>0</v>
      </c>
      <c r="Q168" s="11">
        <f>+IF(Q6="",0,VLOOKUP(Q1,Tablas!$A$49:$P$63,2+Q$5,FALSE))</f>
        <v>0</v>
      </c>
      <c r="R168" s="11">
        <f>+IF(R6="",0,VLOOKUP(R1,Tablas!$A$49:$P$63,2+R$5,FALSE))</f>
        <v>0</v>
      </c>
      <c r="S168" s="11">
        <f>+IF(S6="",0,VLOOKUP(S1,Tablas!$A$49:$P$63,2+S$5,FALSE))</f>
        <v>0</v>
      </c>
      <c r="T168" s="11">
        <f>+IF(T6="",0,VLOOKUP(T1,Tablas!$A$49:$P$63,2+T$5,FALSE))</f>
        <v>0</v>
      </c>
      <c r="U168" s="116">
        <f>+IF(U6="",0,VLOOKUP(U1,Tablas!$A$49:$P$63,2+U$5,FALSE))</f>
        <v>0</v>
      </c>
      <c r="V168" s="303">
        <f>VLOOKUP(13,Tablas!$A$49:$P$63,2+V$5)</f>
        <v>804856.34</v>
      </c>
      <c r="W168" s="112"/>
      <c r="X168" s="39"/>
      <c r="Y168" s="21"/>
      <c r="Z168" s="21"/>
      <c r="AA168" s="14"/>
      <c r="AB168" s="14"/>
      <c r="AC168" s="14"/>
      <c r="AD168" s="14"/>
      <c r="AE168" s="14"/>
      <c r="AF168" s="14"/>
      <c r="AG168" s="14"/>
    </row>
    <row r="169" spans="1:33" x14ac:dyDescent="0.2">
      <c r="A169" s="133" t="s">
        <v>99</v>
      </c>
      <c r="B169" s="123"/>
      <c r="C169" s="13"/>
      <c r="D169" s="10">
        <f>+COUNTIF(E201,"&gt;0")</f>
        <v>0</v>
      </c>
      <c r="E169" s="43" t="s">
        <v>22</v>
      </c>
      <c r="F169" s="49" t="s">
        <v>24</v>
      </c>
      <c r="G169" s="147"/>
      <c r="H169" s="11">
        <f>+H201</f>
        <v>0</v>
      </c>
      <c r="I169" s="11">
        <f t="shared" ref="I169:U169" si="70">+I201</f>
        <v>0</v>
      </c>
      <c r="J169" s="11">
        <f t="shared" si="70"/>
        <v>0</v>
      </c>
      <c r="K169" s="11">
        <f t="shared" si="70"/>
        <v>0</v>
      </c>
      <c r="L169" s="11">
        <f t="shared" si="70"/>
        <v>0</v>
      </c>
      <c r="M169" s="11">
        <f t="shared" si="70"/>
        <v>0</v>
      </c>
      <c r="N169" s="11">
        <f t="shared" si="70"/>
        <v>0</v>
      </c>
      <c r="O169" s="11">
        <f t="shared" si="70"/>
        <v>0</v>
      </c>
      <c r="P169" s="11">
        <f t="shared" si="70"/>
        <v>0</v>
      </c>
      <c r="Q169" s="11">
        <f t="shared" si="70"/>
        <v>0</v>
      </c>
      <c r="R169" s="11">
        <f t="shared" si="70"/>
        <v>0</v>
      </c>
      <c r="S169" s="11">
        <f t="shared" si="70"/>
        <v>0</v>
      </c>
      <c r="T169" s="11">
        <f t="shared" si="70"/>
        <v>0</v>
      </c>
      <c r="U169" s="116">
        <f t="shared" si="70"/>
        <v>0</v>
      </c>
      <c r="V169" s="303">
        <f>+V201</f>
        <v>0</v>
      </c>
      <c r="W169" s="112"/>
      <c r="X169" s="39"/>
      <c r="Y169" s="21"/>
      <c r="Z169" s="21"/>
      <c r="AA169" s="14"/>
      <c r="AB169" s="14"/>
      <c r="AC169" s="14"/>
      <c r="AD169" s="14"/>
      <c r="AE169" s="14"/>
      <c r="AF169" s="14"/>
      <c r="AG169" s="14"/>
    </row>
    <row r="170" spans="1:33" x14ac:dyDescent="0.2">
      <c r="A170" s="133" t="s">
        <v>99</v>
      </c>
      <c r="B170" s="123"/>
      <c r="C170" s="13"/>
      <c r="D170" s="10">
        <f>COUNTIF(E202:E213,"&gt;0")</f>
        <v>0</v>
      </c>
      <c r="E170" s="43" t="s">
        <v>23</v>
      </c>
      <c r="F170" s="49" t="s">
        <v>24</v>
      </c>
      <c r="G170" s="147"/>
      <c r="H170" s="11">
        <f t="shared" ref="H170:U170" si="71">+SUM(H202:H213)</f>
        <v>0</v>
      </c>
      <c r="I170" s="11">
        <f t="shared" si="71"/>
        <v>0</v>
      </c>
      <c r="J170" s="11">
        <f t="shared" si="71"/>
        <v>0</v>
      </c>
      <c r="K170" s="11">
        <f t="shared" si="71"/>
        <v>0</v>
      </c>
      <c r="L170" s="11">
        <f t="shared" si="71"/>
        <v>0</v>
      </c>
      <c r="M170" s="11">
        <f t="shared" si="71"/>
        <v>0</v>
      </c>
      <c r="N170" s="11">
        <f t="shared" si="71"/>
        <v>0</v>
      </c>
      <c r="O170" s="11">
        <f t="shared" si="71"/>
        <v>0</v>
      </c>
      <c r="P170" s="11">
        <f t="shared" si="71"/>
        <v>0</v>
      </c>
      <c r="Q170" s="11">
        <f t="shared" si="71"/>
        <v>0</v>
      </c>
      <c r="R170" s="11">
        <f t="shared" si="71"/>
        <v>0</v>
      </c>
      <c r="S170" s="11">
        <f t="shared" si="71"/>
        <v>0</v>
      </c>
      <c r="T170" s="11">
        <f t="shared" si="71"/>
        <v>0</v>
      </c>
      <c r="U170" s="116">
        <f t="shared" si="71"/>
        <v>0</v>
      </c>
      <c r="V170" s="303">
        <f>+SUM(V202:V213)</f>
        <v>0</v>
      </c>
      <c r="W170" s="112"/>
      <c r="X170" s="31"/>
      <c r="Y170" s="21"/>
      <c r="Z170" s="21"/>
      <c r="AA170" s="14"/>
      <c r="AB170" s="14"/>
      <c r="AC170" s="14"/>
      <c r="AD170" s="14"/>
      <c r="AE170" s="14"/>
      <c r="AF170" s="14"/>
      <c r="AG170" s="14"/>
    </row>
    <row r="171" spans="1:33" x14ac:dyDescent="0.2">
      <c r="A171" s="133" t="s">
        <v>99</v>
      </c>
      <c r="B171" s="123"/>
      <c r="C171" s="13"/>
      <c r="D171" s="13"/>
      <c r="E171" s="77" t="s">
        <v>252</v>
      </c>
      <c r="F171" s="49" t="s">
        <v>24</v>
      </c>
      <c r="G171" s="147"/>
      <c r="H171" s="11">
        <v>0</v>
      </c>
      <c r="I171" s="11">
        <f>+SUM($H$173:H173)</f>
        <v>0</v>
      </c>
      <c r="J171" s="11">
        <f>+SUM($H$173:I173)</f>
        <v>0</v>
      </c>
      <c r="K171" s="11">
        <f>+SUM($H$173:J173)</f>
        <v>0</v>
      </c>
      <c r="L171" s="11">
        <f>+SUM($H$173:K173)</f>
        <v>0</v>
      </c>
      <c r="M171" s="11">
        <f>+SUM($H$173:L173)</f>
        <v>0</v>
      </c>
      <c r="N171" s="11">
        <f>+SUM($H$173:M173)</f>
        <v>0</v>
      </c>
      <c r="O171" s="11">
        <f>+SUM($H$173:N173)</f>
        <v>0</v>
      </c>
      <c r="P171" s="11">
        <f>+SUM($H$173:O173)</f>
        <v>0</v>
      </c>
      <c r="Q171" s="11">
        <f>+SUM($H$173:P173)</f>
        <v>0</v>
      </c>
      <c r="R171" s="11">
        <f>+SUM($H$173:Q173)</f>
        <v>0</v>
      </c>
      <c r="S171" s="11">
        <f>+SUM($H$173:R173)</f>
        <v>0</v>
      </c>
      <c r="T171" s="11">
        <f>+SUM($H$173:S173)</f>
        <v>0</v>
      </c>
      <c r="U171" s="116">
        <f>+SUM($H$173:T173)</f>
        <v>0</v>
      </c>
      <c r="V171" s="303">
        <f>+SUM(H173:U173)</f>
        <v>0</v>
      </c>
      <c r="W171" s="112"/>
      <c r="X171" s="160"/>
      <c r="Y171" s="21"/>
      <c r="Z171" s="21"/>
      <c r="AA171" s="14"/>
      <c r="AB171" s="14"/>
      <c r="AC171" s="14"/>
      <c r="AD171" s="14"/>
      <c r="AE171" s="14"/>
      <c r="AF171" s="14"/>
      <c r="AG171" s="14"/>
    </row>
    <row r="172" spans="1:33" x14ac:dyDescent="0.2">
      <c r="A172" s="133" t="s">
        <v>99</v>
      </c>
      <c r="B172" s="123"/>
      <c r="C172" s="13"/>
      <c r="D172" s="13"/>
      <c r="E172" s="77" t="s">
        <v>253</v>
      </c>
      <c r="F172" s="49" t="s">
        <v>24</v>
      </c>
      <c r="G172" s="147"/>
      <c r="H172" s="11">
        <v>0</v>
      </c>
      <c r="I172" s="11">
        <f>+SUM($H$174:H174)</f>
        <v>0</v>
      </c>
      <c r="J172" s="11">
        <f>+SUM($H$174:I174)</f>
        <v>0</v>
      </c>
      <c r="K172" s="11">
        <f>+SUM($H$174:J174)</f>
        <v>0</v>
      </c>
      <c r="L172" s="11">
        <f>+SUM($H$174:K174)</f>
        <v>0</v>
      </c>
      <c r="M172" s="11">
        <f>+SUM($H$174:L174)</f>
        <v>0</v>
      </c>
      <c r="N172" s="11">
        <f>+SUM($H$174:M174)</f>
        <v>0</v>
      </c>
      <c r="O172" s="11">
        <f>+SUM($H$174:N174)</f>
        <v>0</v>
      </c>
      <c r="P172" s="11">
        <f>+SUM($H$174:O174)</f>
        <v>0</v>
      </c>
      <c r="Q172" s="11">
        <f>+SUM($H$174:P174)</f>
        <v>0</v>
      </c>
      <c r="R172" s="11">
        <f>+SUM($H$174:Q174)</f>
        <v>0</v>
      </c>
      <c r="S172" s="11">
        <f>+SUM($H$174:R174)</f>
        <v>0</v>
      </c>
      <c r="T172" s="11">
        <f>+SUM($H$174:S174)</f>
        <v>0</v>
      </c>
      <c r="U172" s="116">
        <f>+SUM($H$174:T174)</f>
        <v>0</v>
      </c>
      <c r="V172" s="303">
        <f>+SUM(H174:U174)</f>
        <v>0</v>
      </c>
      <c r="W172" s="112"/>
      <c r="X172" s="160"/>
      <c r="Y172" s="21"/>
      <c r="Z172" s="21"/>
      <c r="AA172" s="14"/>
      <c r="AB172" s="14"/>
      <c r="AC172" s="14"/>
      <c r="AD172" s="14"/>
      <c r="AE172" s="14"/>
      <c r="AF172" s="14"/>
      <c r="AG172" s="14"/>
    </row>
    <row r="173" spans="1:33" x14ac:dyDescent="0.2">
      <c r="A173" s="133" t="s">
        <v>99</v>
      </c>
      <c r="B173" s="123"/>
      <c r="C173" s="13"/>
      <c r="D173" s="13"/>
      <c r="E173" s="77" t="s">
        <v>255</v>
      </c>
      <c r="F173" s="49" t="s">
        <v>24</v>
      </c>
      <c r="G173" s="147"/>
      <c r="H173" s="11">
        <f>+IF(AND(H$10="NO",H166&gt;SUM(H167:H170),H114=0),H166-SUM(H167:H170),0)</f>
        <v>0</v>
      </c>
      <c r="I173" s="11">
        <f>+IF(AND(I$10="NO",I166&gt;SUM(I167:I170)-SUM(H167:H170),I114=0),I166-SUM(I167:I170)+SUM(H167:H170),0)</f>
        <v>0</v>
      </c>
      <c r="J173" s="11">
        <f t="shared" ref="J173:U173" si="72">+IF(AND(J$10="NO",J166&gt;SUM(J167:J170)-SUM(I167:I170),J114=0),J166-SUM(J167:J170)+SUM(I167:I170),0)</f>
        <v>0</v>
      </c>
      <c r="K173" s="11">
        <f t="shared" si="72"/>
        <v>0</v>
      </c>
      <c r="L173" s="11">
        <f t="shared" si="72"/>
        <v>0</v>
      </c>
      <c r="M173" s="11">
        <f t="shared" si="72"/>
        <v>0</v>
      </c>
      <c r="N173" s="11">
        <f t="shared" si="72"/>
        <v>0</v>
      </c>
      <c r="O173" s="11">
        <f t="shared" si="72"/>
        <v>0</v>
      </c>
      <c r="P173" s="11">
        <f t="shared" si="72"/>
        <v>0</v>
      </c>
      <c r="Q173" s="11">
        <f t="shared" si="72"/>
        <v>0</v>
      </c>
      <c r="R173" s="11">
        <f t="shared" si="72"/>
        <v>0</v>
      </c>
      <c r="S173" s="11">
        <f t="shared" si="72"/>
        <v>0</v>
      </c>
      <c r="T173" s="11">
        <f t="shared" si="72"/>
        <v>0</v>
      </c>
      <c r="U173" s="116">
        <f t="shared" si="72"/>
        <v>0</v>
      </c>
      <c r="V173" s="309"/>
      <c r="W173" s="112"/>
      <c r="X173" s="31"/>
      <c r="Y173" s="21"/>
      <c r="Z173" s="21"/>
      <c r="AA173" s="14"/>
      <c r="AB173" s="14"/>
      <c r="AC173" s="14"/>
      <c r="AD173" s="14"/>
      <c r="AE173" s="14"/>
      <c r="AF173" s="14"/>
      <c r="AG173" s="14"/>
    </row>
    <row r="174" spans="1:33" x14ac:dyDescent="0.2">
      <c r="A174" s="133" t="s">
        <v>99</v>
      </c>
      <c r="B174" s="123"/>
      <c r="C174" s="13"/>
      <c r="D174" s="13"/>
      <c r="E174" s="77" t="s">
        <v>254</v>
      </c>
      <c r="F174" s="49" t="s">
        <v>24</v>
      </c>
      <c r="G174" s="147"/>
      <c r="H174" s="11">
        <f>+IF(AND(H$9&gt;0,H10="CON DCTO",H114=0),VLOOKUP(H$1*10000000+H$9,Anexo4!$B$17:$D$2777,3),0)</f>
        <v>0</v>
      </c>
      <c r="I174" s="11">
        <f>+IF(AND(I$9&gt;0,I10="CON DCTO",I114=0),VLOOKUP(I$1*10000000+I$9,Anexo4!$B$17:$D$2777,3),0)</f>
        <v>0</v>
      </c>
      <c r="J174" s="11">
        <f>+IF(AND(J$9&gt;0,J10="CON DCTO",J114=0),VLOOKUP(J$1*10000000+J$9,Anexo4!$B$17:$D$2777,3),0)</f>
        <v>0</v>
      </c>
      <c r="K174" s="11">
        <f>+IF(AND(K$9&gt;0,K10="CON DCTO",K114=0),VLOOKUP(K$1*10000000+K$9,Anexo4!$B$17:$D$2777,3),0)</f>
        <v>0</v>
      </c>
      <c r="L174" s="11">
        <f>+IF(AND(L$9&gt;0,L10="CON DCTO",L114=0),VLOOKUP(L$1*10000000+L$9,Anexo4!$B$17:$D$2777,3),0)</f>
        <v>0</v>
      </c>
      <c r="M174" s="11">
        <f>+IF(AND(M$9&gt;0,M10="CON DCTO",M114=0),VLOOKUP(M$1*10000000+M$9,Anexo4!$B$17:$D$2777,3),0)</f>
        <v>0</v>
      </c>
      <c r="N174" s="11">
        <f>+IF(AND(N$9&gt;0,N10="CON DCTO",N114=0),VLOOKUP(N$1*10000000+N$9,Anexo4!$B$17:$D$2777,3),0)</f>
        <v>0</v>
      </c>
      <c r="O174" s="11">
        <f>+IF(AND(O$9&gt;0,O10="CON DCTO",O114=0),VLOOKUP(O$1*10000000+O$9,Anexo4!$B$17:$D$2777,3),0)</f>
        <v>0</v>
      </c>
      <c r="P174" s="11">
        <f>+IF(AND(P$9&gt;0,P10="CON DCTO",P114=0),VLOOKUP(P$1*10000000+P$9,Anexo4!$B$17:$D$2777,3),0)</f>
        <v>0</v>
      </c>
      <c r="Q174" s="11">
        <f>+IF(AND(Q$9&gt;0,Q10="CON DCTO",Q114=0),VLOOKUP(Q$1*10000000+Q$9,Anexo4!$B$17:$D$2777,3),0)</f>
        <v>0</v>
      </c>
      <c r="R174" s="11">
        <f>+IF(AND(R$9&gt;0,R10="CON DCTO",R114=0),VLOOKUP(R$1*10000000+R$9,Anexo4!$B$17:$D$2777,3),0)</f>
        <v>0</v>
      </c>
      <c r="S174" s="11">
        <f>+IF(AND(S$9&gt;0,S10="CON DCTO",S114=0),VLOOKUP(S$1*10000000+S$9,Anexo4!$B$17:$D$2777,3),0)</f>
        <v>0</v>
      </c>
      <c r="T174" s="11">
        <f>+IF(AND(T$9&gt;0,T10="CON DCTO",T114=0),VLOOKUP(T$1*10000000+T$9,Anexo4!$B$17:$D$2777,3),0)</f>
        <v>0</v>
      </c>
      <c r="U174" s="11">
        <f>+IF(AND(U$9&gt;0,U10="CON DCTO",U114=0),VLOOKUP(U$1*10000000+U$9,Anexo4!$B$17:$D$2777,3),0)</f>
        <v>0</v>
      </c>
      <c r="V174" s="309"/>
      <c r="W174" s="112"/>
      <c r="X174" s="31"/>
      <c r="Y174" s="21"/>
      <c r="Z174" s="21"/>
      <c r="AA174" s="14"/>
      <c r="AB174" s="14"/>
      <c r="AC174" s="14"/>
      <c r="AD174" s="14"/>
      <c r="AE174" s="14"/>
      <c r="AF174" s="14"/>
      <c r="AG174" s="14"/>
    </row>
    <row r="175" spans="1:33" x14ac:dyDescent="0.2">
      <c r="A175" s="133" t="s">
        <v>99</v>
      </c>
      <c r="B175" s="123"/>
      <c r="C175" s="123"/>
      <c r="D175" s="123"/>
      <c r="E175" s="77" t="s">
        <v>438</v>
      </c>
      <c r="F175" s="49" t="s">
        <v>24</v>
      </c>
      <c r="G175" s="147"/>
      <c r="H175" s="11">
        <f>IF(H165&lt;0,0,IF(H165&gt;SUM(H167:H174),SUM(H167:H174),H165))</f>
        <v>0</v>
      </c>
      <c r="I175" s="11">
        <f t="shared" ref="I175:U175" si="73">IF(I165&lt;0,0,IF(I165&gt;SUM(I167:I174),SUM(I167:I174),I165))</f>
        <v>0</v>
      </c>
      <c r="J175" s="11">
        <f t="shared" si="73"/>
        <v>0</v>
      </c>
      <c r="K175" s="11">
        <f t="shared" si="73"/>
        <v>0</v>
      </c>
      <c r="L175" s="11">
        <f t="shared" si="73"/>
        <v>0</v>
      </c>
      <c r="M175" s="11">
        <f t="shared" si="73"/>
        <v>0</v>
      </c>
      <c r="N175" s="11">
        <f t="shared" si="73"/>
        <v>0</v>
      </c>
      <c r="O175" s="11">
        <f t="shared" si="73"/>
        <v>0</v>
      </c>
      <c r="P175" s="11">
        <f t="shared" si="73"/>
        <v>0</v>
      </c>
      <c r="Q175" s="11">
        <f t="shared" si="73"/>
        <v>0</v>
      </c>
      <c r="R175" s="11">
        <f t="shared" si="73"/>
        <v>0</v>
      </c>
      <c r="S175" s="11">
        <f t="shared" si="73"/>
        <v>0</v>
      </c>
      <c r="T175" s="11">
        <f t="shared" si="73"/>
        <v>0</v>
      </c>
      <c r="U175" s="116">
        <f t="shared" si="73"/>
        <v>0</v>
      </c>
      <c r="V175" s="303">
        <f>+SUM(V167:V174)</f>
        <v>972534.74</v>
      </c>
      <c r="W175" s="112"/>
      <c r="X175" s="21"/>
      <c r="Y175" s="21"/>
      <c r="Z175" s="21"/>
      <c r="AA175" s="14"/>
      <c r="AB175" s="14"/>
      <c r="AC175" s="14"/>
      <c r="AD175" s="14"/>
      <c r="AE175" s="14"/>
      <c r="AF175" s="14"/>
      <c r="AG175" s="14"/>
    </row>
    <row r="176" spans="1:33" x14ac:dyDescent="0.2">
      <c r="A176" s="133" t="s">
        <v>99</v>
      </c>
      <c r="B176" s="123"/>
      <c r="C176" s="123"/>
      <c r="D176" s="123"/>
      <c r="E176" s="293"/>
      <c r="F176" s="36"/>
      <c r="G176" s="152"/>
      <c r="H176" s="37"/>
      <c r="I176" s="37"/>
      <c r="J176" s="37"/>
      <c r="K176" s="37"/>
      <c r="L176" s="37"/>
      <c r="M176" s="37"/>
      <c r="N176" s="37"/>
      <c r="O176" s="37"/>
      <c r="P176" s="37"/>
      <c r="Q176" s="37"/>
      <c r="R176" s="37"/>
      <c r="S176" s="37"/>
      <c r="T176" s="37"/>
      <c r="U176" s="315"/>
      <c r="V176" s="37"/>
      <c r="W176" s="112"/>
      <c r="X176" s="21"/>
      <c r="Y176" s="21"/>
      <c r="Z176" s="21"/>
      <c r="AA176" s="14"/>
      <c r="AB176" s="14"/>
      <c r="AC176" s="14"/>
      <c r="AD176" s="14"/>
      <c r="AE176" s="14"/>
      <c r="AF176" s="14"/>
      <c r="AG176" s="14"/>
    </row>
    <row r="177" spans="1:33" x14ac:dyDescent="0.2">
      <c r="A177" s="133" t="s">
        <v>99</v>
      </c>
      <c r="B177" s="390" t="s">
        <v>259</v>
      </c>
      <c r="C177" s="390"/>
      <c r="D177" s="390"/>
      <c r="E177" s="390"/>
      <c r="F177" s="49" t="s">
        <v>24</v>
      </c>
      <c r="G177" s="152"/>
      <c r="H177" s="11">
        <f>IF(H165-H175&lt;0,0,H165-H175)</f>
        <v>0</v>
      </c>
      <c r="I177" s="11">
        <f t="shared" ref="I177:U177" si="74">IF(I165-I175&lt;0,0,I165-I175)</f>
        <v>0</v>
      </c>
      <c r="J177" s="11">
        <f t="shared" si="74"/>
        <v>0</v>
      </c>
      <c r="K177" s="11">
        <f t="shared" si="74"/>
        <v>0</v>
      </c>
      <c r="L177" s="11">
        <f t="shared" si="74"/>
        <v>0</v>
      </c>
      <c r="M177" s="11">
        <f t="shared" si="74"/>
        <v>0</v>
      </c>
      <c r="N177" s="11">
        <f t="shared" si="74"/>
        <v>0</v>
      </c>
      <c r="O177" s="11">
        <f t="shared" si="74"/>
        <v>0</v>
      </c>
      <c r="P177" s="11">
        <f t="shared" si="74"/>
        <v>0</v>
      </c>
      <c r="Q177" s="11">
        <f t="shared" si="74"/>
        <v>0</v>
      </c>
      <c r="R177" s="11">
        <f t="shared" si="74"/>
        <v>0</v>
      </c>
      <c r="S177" s="11">
        <f t="shared" si="74"/>
        <v>0</v>
      </c>
      <c r="T177" s="11">
        <f t="shared" si="74"/>
        <v>0</v>
      </c>
      <c r="U177" s="116">
        <f t="shared" si="74"/>
        <v>0</v>
      </c>
      <c r="V177" s="337"/>
      <c r="W177" s="112"/>
      <c r="X177" s="21"/>
      <c r="Y177" s="21"/>
      <c r="Z177" s="21"/>
      <c r="AA177" s="14"/>
      <c r="AB177" s="14"/>
      <c r="AC177" s="14"/>
      <c r="AD177" s="14"/>
      <c r="AE177" s="14"/>
      <c r="AF177" s="14"/>
      <c r="AG177" s="14"/>
    </row>
    <row r="178" spans="1:33" x14ac:dyDescent="0.2">
      <c r="A178" s="133" t="s">
        <v>99</v>
      </c>
      <c r="B178" s="390" t="s">
        <v>257</v>
      </c>
      <c r="C178" s="377"/>
      <c r="D178" s="377"/>
      <c r="E178" s="377"/>
      <c r="F178" s="49" t="s">
        <v>24</v>
      </c>
      <c r="G178" s="147"/>
      <c r="H178" s="32">
        <f t="shared" ref="H178:U178" si="75">+IF(H175&gt;H163,0,H163-H175)</f>
        <v>0</v>
      </c>
      <c r="I178" s="32">
        <f t="shared" si="75"/>
        <v>0</v>
      </c>
      <c r="J178" s="32">
        <f t="shared" si="75"/>
        <v>0</v>
      </c>
      <c r="K178" s="32">
        <f t="shared" si="75"/>
        <v>0</v>
      </c>
      <c r="L178" s="32">
        <f t="shared" si="75"/>
        <v>0</v>
      </c>
      <c r="M178" s="32">
        <f t="shared" si="75"/>
        <v>0</v>
      </c>
      <c r="N178" s="32">
        <f t="shared" si="75"/>
        <v>0</v>
      </c>
      <c r="O178" s="32">
        <f t="shared" si="75"/>
        <v>0</v>
      </c>
      <c r="P178" s="32">
        <f t="shared" si="75"/>
        <v>0</v>
      </c>
      <c r="Q178" s="32">
        <f t="shared" si="75"/>
        <v>0</v>
      </c>
      <c r="R178" s="32">
        <f t="shared" si="75"/>
        <v>0</v>
      </c>
      <c r="S178" s="32">
        <f t="shared" si="75"/>
        <v>0</v>
      </c>
      <c r="T178" s="32">
        <f t="shared" si="75"/>
        <v>0</v>
      </c>
      <c r="U178" s="328">
        <f t="shared" si="75"/>
        <v>0</v>
      </c>
      <c r="V178" s="308">
        <f>IF(V163&gt;V175,V163-V175,0)</f>
        <v>0</v>
      </c>
      <c r="W178" s="112"/>
      <c r="X178" s="21"/>
      <c r="Y178" s="21"/>
      <c r="Z178" s="21"/>
      <c r="AA178" s="14"/>
      <c r="AB178" s="14"/>
      <c r="AC178" s="14"/>
      <c r="AD178" s="14"/>
      <c r="AE178" s="14"/>
      <c r="AF178" s="14"/>
      <c r="AG178" s="14"/>
    </row>
    <row r="179" spans="1:33" x14ac:dyDescent="0.2">
      <c r="A179" s="134" t="s">
        <v>99</v>
      </c>
      <c r="B179" s="368" t="s">
        <v>260</v>
      </c>
      <c r="C179" s="369"/>
      <c r="D179" s="369"/>
      <c r="E179" s="370"/>
      <c r="F179" s="49" t="s">
        <v>24</v>
      </c>
      <c r="G179" s="148"/>
      <c r="H179" s="159">
        <f t="shared" ref="H179:U179" si="76">IF(H$6&lt;&gt;"",VLOOKUP(H$178,CHOOSE(H$1,enero,febre,marzo,abril,mayo,junio,julio,agost,septi,octub,novie,diciem),3),0)</f>
        <v>0</v>
      </c>
      <c r="I179" s="159">
        <f t="shared" si="76"/>
        <v>0</v>
      </c>
      <c r="J179" s="159">
        <f t="shared" si="76"/>
        <v>0</v>
      </c>
      <c r="K179" s="159">
        <f t="shared" si="76"/>
        <v>0</v>
      </c>
      <c r="L179" s="159">
        <f t="shared" si="76"/>
        <v>0</v>
      </c>
      <c r="M179" s="159">
        <f t="shared" si="76"/>
        <v>0</v>
      </c>
      <c r="N179" s="159">
        <f t="shared" si="76"/>
        <v>0</v>
      </c>
      <c r="O179" s="159">
        <f t="shared" si="76"/>
        <v>0</v>
      </c>
      <c r="P179" s="159">
        <f t="shared" si="76"/>
        <v>0</v>
      </c>
      <c r="Q179" s="159">
        <f t="shared" si="76"/>
        <v>0</v>
      </c>
      <c r="R179" s="159">
        <f t="shared" si="76"/>
        <v>0</v>
      </c>
      <c r="S179" s="159">
        <f t="shared" si="76"/>
        <v>0</v>
      </c>
      <c r="T179" s="159">
        <f t="shared" si="76"/>
        <v>0</v>
      </c>
      <c r="U179" s="329">
        <f t="shared" si="76"/>
        <v>0</v>
      </c>
      <c r="V179" s="310"/>
      <c r="W179" s="112"/>
      <c r="X179" s="21"/>
      <c r="Y179" s="21"/>
      <c r="Z179" s="21"/>
      <c r="AA179" s="14"/>
      <c r="AB179" s="14"/>
      <c r="AC179" s="14"/>
      <c r="AD179" s="14"/>
      <c r="AE179" s="14"/>
      <c r="AF179" s="14"/>
      <c r="AG179" s="14"/>
    </row>
    <row r="180" spans="1:33" x14ac:dyDescent="0.2">
      <c r="A180" s="133" t="s">
        <v>99</v>
      </c>
      <c r="B180" s="123"/>
      <c r="C180" s="123"/>
      <c r="D180" s="123"/>
      <c r="E180" s="54"/>
      <c r="F180" s="148"/>
      <c r="G180" s="148"/>
      <c r="H180" s="157"/>
      <c r="I180" s="157"/>
      <c r="J180" s="157"/>
      <c r="K180" s="157"/>
      <c r="L180" s="157"/>
      <c r="M180" s="157"/>
      <c r="N180" s="157"/>
      <c r="O180" s="157"/>
      <c r="P180" s="157"/>
      <c r="Q180" s="157"/>
      <c r="R180" s="157"/>
      <c r="S180" s="157"/>
      <c r="T180" s="157"/>
      <c r="U180" s="330"/>
      <c r="V180" s="157"/>
      <c r="W180" s="112"/>
      <c r="X180" s="21"/>
      <c r="Y180" s="21"/>
      <c r="Z180" s="21"/>
      <c r="AA180" s="14"/>
      <c r="AB180" s="14"/>
      <c r="AC180" s="14"/>
      <c r="AD180" s="14"/>
      <c r="AE180" s="14"/>
      <c r="AF180" s="14"/>
      <c r="AG180" s="14"/>
    </row>
    <row r="181" spans="1:33" x14ac:dyDescent="0.2">
      <c r="A181" s="133" t="s">
        <v>99</v>
      </c>
      <c r="B181" s="123"/>
      <c r="C181" s="123"/>
      <c r="D181" s="123"/>
      <c r="E181" s="42" t="s">
        <v>92</v>
      </c>
      <c r="F181" s="43" t="s">
        <v>24</v>
      </c>
      <c r="G181" s="154"/>
      <c r="H181" s="11">
        <f t="shared" ref="H181:U181" si="77">IF(H$6&lt;&gt;"",VLOOKUP(H$178,CHOOSE(H$1,enero,febre,marzo,abril,mayo,junio,julio,agost,septi,octub,novie,diciem),2,TRUE)+(H$178-VLOOKUP(H178,CHOOSE(H$1,enero,febre,marzo,abril,mayo,junio,julio,agost,septi,octub,novie,diciem),1,TRUE))*VLOOKUP(H$178,CHOOSE(H$1,enero,febre,marzo,abril,mayo,junio,julio,agost,septi,octub,novie,diciem),3),0)</f>
        <v>0</v>
      </c>
      <c r="I181" s="11">
        <f t="shared" si="77"/>
        <v>0</v>
      </c>
      <c r="J181" s="11">
        <f t="shared" si="77"/>
        <v>0</v>
      </c>
      <c r="K181" s="11">
        <f t="shared" si="77"/>
        <v>0</v>
      </c>
      <c r="L181" s="11">
        <f t="shared" si="77"/>
        <v>0</v>
      </c>
      <c r="M181" s="11">
        <f t="shared" si="77"/>
        <v>0</v>
      </c>
      <c r="N181" s="11">
        <f t="shared" si="77"/>
        <v>0</v>
      </c>
      <c r="O181" s="11">
        <f t="shared" si="77"/>
        <v>0</v>
      </c>
      <c r="P181" s="11">
        <f t="shared" si="77"/>
        <v>0</v>
      </c>
      <c r="Q181" s="11">
        <f t="shared" si="77"/>
        <v>0</v>
      </c>
      <c r="R181" s="11">
        <f t="shared" si="77"/>
        <v>0</v>
      </c>
      <c r="S181" s="11">
        <f t="shared" si="77"/>
        <v>0</v>
      </c>
      <c r="T181" s="11">
        <f t="shared" si="77"/>
        <v>0</v>
      </c>
      <c r="U181" s="116">
        <f t="shared" si="77"/>
        <v>0</v>
      </c>
      <c r="V181" s="303">
        <f>+ROUND(VLOOKUP(V178,diciem,2)+(V178-VLOOKUP(V178,diciem,1))*VLOOKUP(V178,diciem,3),2)</f>
        <v>0</v>
      </c>
      <c r="W181" s="112"/>
      <c r="X181" s="21"/>
      <c r="Y181" s="21"/>
      <c r="Z181" s="21"/>
      <c r="AA181" s="14"/>
      <c r="AB181" s="14"/>
      <c r="AC181" s="14"/>
      <c r="AD181" s="14"/>
      <c r="AE181" s="14"/>
      <c r="AF181" s="14"/>
      <c r="AG181" s="14"/>
    </row>
    <row r="182" spans="1:33" x14ac:dyDescent="0.2">
      <c r="A182" s="133" t="s">
        <v>99</v>
      </c>
      <c r="B182" s="123"/>
      <c r="C182" s="123"/>
      <c r="D182" s="123"/>
      <c r="E182" s="77" t="s">
        <v>198</v>
      </c>
      <c r="F182" s="43" t="s">
        <v>24</v>
      </c>
      <c r="G182" s="154"/>
      <c r="H182" s="11">
        <f t="shared" ref="H182:U182" si="78">+IF(H10&lt;&gt;"NO",ROUND(H164*H179,2),0)</f>
        <v>0</v>
      </c>
      <c r="I182" s="11">
        <f t="shared" si="78"/>
        <v>0</v>
      </c>
      <c r="J182" s="11">
        <f t="shared" si="78"/>
        <v>0</v>
      </c>
      <c r="K182" s="11">
        <f t="shared" si="78"/>
        <v>0</v>
      </c>
      <c r="L182" s="11">
        <f t="shared" si="78"/>
        <v>0</v>
      </c>
      <c r="M182" s="11">
        <f t="shared" si="78"/>
        <v>0</v>
      </c>
      <c r="N182" s="11">
        <f t="shared" si="78"/>
        <v>0</v>
      </c>
      <c r="O182" s="11">
        <f t="shared" si="78"/>
        <v>0</v>
      </c>
      <c r="P182" s="11">
        <f t="shared" si="78"/>
        <v>0</v>
      </c>
      <c r="Q182" s="11">
        <f t="shared" si="78"/>
        <v>0</v>
      </c>
      <c r="R182" s="11">
        <f t="shared" si="78"/>
        <v>0</v>
      </c>
      <c r="S182" s="11">
        <f t="shared" si="78"/>
        <v>0</v>
      </c>
      <c r="T182" s="11">
        <f t="shared" si="78"/>
        <v>0</v>
      </c>
      <c r="U182" s="116">
        <f t="shared" si="78"/>
        <v>0</v>
      </c>
      <c r="V182" s="303">
        <f>+ROUND(VLOOKUP(V178,diciem,3)*V164,2)</f>
        <v>0</v>
      </c>
      <c r="W182" s="112"/>
      <c r="X182" s="21"/>
      <c r="Y182" s="21"/>
      <c r="Z182" s="21"/>
      <c r="AA182" s="14"/>
      <c r="AB182" s="14"/>
      <c r="AC182" s="14"/>
      <c r="AD182" s="14"/>
      <c r="AE182" s="14"/>
      <c r="AF182" s="14"/>
      <c r="AG182" s="14"/>
    </row>
    <row r="183" spans="1:33" x14ac:dyDescent="0.2">
      <c r="A183" s="133" t="s">
        <v>99</v>
      </c>
      <c r="B183" s="123"/>
      <c r="C183" s="123"/>
      <c r="D183" s="123"/>
      <c r="E183" s="42" t="s">
        <v>91</v>
      </c>
      <c r="F183" s="43" t="s">
        <v>24</v>
      </c>
      <c r="G183" s="123"/>
      <c r="H183" s="44">
        <f>+H181+H182</f>
        <v>0</v>
      </c>
      <c r="I183" s="44">
        <f>+I181+I182</f>
        <v>0</v>
      </c>
      <c r="J183" s="44">
        <f t="shared" ref="J183:V183" si="79">+J181+J182</f>
        <v>0</v>
      </c>
      <c r="K183" s="44">
        <f t="shared" si="79"/>
        <v>0</v>
      </c>
      <c r="L183" s="44">
        <f t="shared" si="79"/>
        <v>0</v>
      </c>
      <c r="M183" s="44">
        <f t="shared" si="79"/>
        <v>0</v>
      </c>
      <c r="N183" s="44">
        <f t="shared" si="79"/>
        <v>0</v>
      </c>
      <c r="O183" s="44">
        <f t="shared" si="79"/>
        <v>0</v>
      </c>
      <c r="P183" s="44">
        <f t="shared" si="79"/>
        <v>0</v>
      </c>
      <c r="Q183" s="44">
        <f t="shared" si="79"/>
        <v>0</v>
      </c>
      <c r="R183" s="44">
        <f t="shared" si="79"/>
        <v>0</v>
      </c>
      <c r="S183" s="44">
        <f t="shared" si="79"/>
        <v>0</v>
      </c>
      <c r="T183" s="44">
        <f t="shared" si="79"/>
        <v>0</v>
      </c>
      <c r="U183" s="317">
        <f t="shared" si="79"/>
        <v>0</v>
      </c>
      <c r="V183" s="303">
        <f t="shared" si="79"/>
        <v>0</v>
      </c>
      <c r="W183" s="112"/>
      <c r="X183" s="21"/>
      <c r="Y183" s="21"/>
      <c r="Z183" s="21"/>
      <c r="AA183" s="14"/>
      <c r="AB183" s="14"/>
      <c r="AC183" s="14"/>
      <c r="AD183" s="14"/>
      <c r="AE183" s="14"/>
      <c r="AF183" s="14"/>
      <c r="AG183" s="14"/>
    </row>
    <row r="184" spans="1:33" x14ac:dyDescent="0.2">
      <c r="A184" s="133" t="s">
        <v>99</v>
      </c>
      <c r="B184" s="123"/>
      <c r="C184" s="123"/>
      <c r="D184" s="123"/>
      <c r="E184" s="77" t="s">
        <v>442</v>
      </c>
      <c r="F184" s="45" t="s">
        <v>73</v>
      </c>
      <c r="G184" s="123"/>
      <c r="H184" s="87"/>
      <c r="I184" s="87"/>
      <c r="J184" s="87"/>
      <c r="K184" s="87"/>
      <c r="L184" s="87"/>
      <c r="M184" s="87"/>
      <c r="N184" s="87"/>
      <c r="O184" s="87"/>
      <c r="P184" s="87"/>
      <c r="Q184" s="87"/>
      <c r="R184" s="87"/>
      <c r="S184" s="87"/>
      <c r="T184" s="87"/>
      <c r="U184" s="331"/>
      <c r="V184" s="306"/>
      <c r="W184" s="112"/>
      <c r="X184" s="21"/>
      <c r="Y184" s="21"/>
      <c r="Z184" s="21"/>
      <c r="AA184" s="14"/>
      <c r="AB184" s="14"/>
      <c r="AC184" s="14"/>
      <c r="AD184" s="14"/>
      <c r="AE184" s="14"/>
      <c r="AF184" s="14"/>
      <c r="AG184" s="14"/>
    </row>
    <row r="185" spans="1:33" x14ac:dyDescent="0.2">
      <c r="A185" s="133" t="s">
        <v>99</v>
      </c>
      <c r="B185" s="123"/>
      <c r="C185" s="123"/>
      <c r="D185" s="123"/>
      <c r="E185" s="42" t="s">
        <v>75</v>
      </c>
      <c r="F185" s="45" t="s">
        <v>73</v>
      </c>
      <c r="G185" s="123"/>
      <c r="H185" s="88"/>
      <c r="I185" s="88"/>
      <c r="J185" s="88"/>
      <c r="K185" s="88"/>
      <c r="L185" s="88"/>
      <c r="M185" s="88"/>
      <c r="N185" s="88"/>
      <c r="O185" s="88"/>
      <c r="P185" s="88"/>
      <c r="Q185" s="88"/>
      <c r="R185" s="88"/>
      <c r="S185" s="88"/>
      <c r="T185" s="88"/>
      <c r="U185" s="332"/>
      <c r="V185" s="306"/>
      <c r="W185" s="112"/>
      <c r="X185" s="21"/>
      <c r="Y185" s="21"/>
      <c r="Z185" s="21"/>
      <c r="AA185" s="14"/>
      <c r="AB185" s="14"/>
      <c r="AC185" s="14"/>
      <c r="AD185" s="14"/>
      <c r="AE185" s="14"/>
      <c r="AF185" s="14"/>
      <c r="AG185" s="14"/>
    </row>
    <row r="186" spans="1:33" x14ac:dyDescent="0.2">
      <c r="A186" s="133" t="s">
        <v>99</v>
      </c>
      <c r="B186" s="123"/>
      <c r="C186" s="123"/>
      <c r="D186" s="123"/>
      <c r="E186" s="42" t="s">
        <v>76</v>
      </c>
      <c r="F186" s="45" t="s">
        <v>24</v>
      </c>
      <c r="G186" s="123"/>
      <c r="H186" s="89"/>
      <c r="I186" s="89"/>
      <c r="J186" s="89"/>
      <c r="K186" s="89"/>
      <c r="L186" s="89"/>
      <c r="M186" s="89"/>
      <c r="N186" s="89"/>
      <c r="O186" s="89"/>
      <c r="P186" s="89"/>
      <c r="Q186" s="89"/>
      <c r="R186" s="89"/>
      <c r="S186" s="89"/>
      <c r="T186" s="89"/>
      <c r="U186" s="333"/>
      <c r="V186" s="303">
        <f>+IF(V184+V185&gt;V181,0,V181-V184-V185)</f>
        <v>0</v>
      </c>
      <c r="W186" s="112"/>
      <c r="X186" s="21"/>
      <c r="Y186" s="21"/>
      <c r="Z186" s="21"/>
      <c r="AA186" s="14"/>
      <c r="AB186" s="14"/>
      <c r="AC186" s="14"/>
      <c r="AD186" s="14"/>
      <c r="AE186" s="14"/>
      <c r="AF186" s="14"/>
      <c r="AG186" s="14"/>
    </row>
    <row r="187" spans="1:33" x14ac:dyDescent="0.2">
      <c r="A187" s="133" t="s">
        <v>99</v>
      </c>
      <c r="B187" s="123"/>
      <c r="C187" s="123"/>
      <c r="D187" s="123"/>
      <c r="E187" s="42" t="s">
        <v>71</v>
      </c>
      <c r="F187" s="43" t="s">
        <v>24</v>
      </c>
      <c r="G187" s="154"/>
      <c r="H187" s="11">
        <v>0</v>
      </c>
      <c r="I187" s="11">
        <f>+IF(I6&lt;&gt;"",SUM($H$198:H198),0)</f>
        <v>0</v>
      </c>
      <c r="J187" s="11">
        <f>+IF(J6&lt;&gt;"",SUM($H$198:I198),0)</f>
        <v>0</v>
      </c>
      <c r="K187" s="11">
        <f>+IF(K6&lt;&gt;"",SUM($H$198:J198),0)</f>
        <v>0</v>
      </c>
      <c r="L187" s="11">
        <f>+IF(L6&lt;&gt;"",SUM($H$198:K198),0)</f>
        <v>0</v>
      </c>
      <c r="M187" s="11">
        <f>+IF(M6&lt;&gt;"",SUM($H$198:L198),0)</f>
        <v>0</v>
      </c>
      <c r="N187" s="11">
        <f>+IF(N6&lt;&gt;"",SUM($H$198:M198),0)</f>
        <v>0</v>
      </c>
      <c r="O187" s="11">
        <f>+IF(O6&lt;&gt;"",SUM($H$198:N198),0)</f>
        <v>0</v>
      </c>
      <c r="P187" s="11">
        <f>+IF(P6&lt;&gt;"",SUM($H$198:O198),0)</f>
        <v>0</v>
      </c>
      <c r="Q187" s="11">
        <f>+IF(Q6&lt;&gt;"",SUM($H$198:P198),0)</f>
        <v>0</v>
      </c>
      <c r="R187" s="11">
        <f>+IF(R6&lt;&gt;"",SUM($H$198:Q198),0)</f>
        <v>0</v>
      </c>
      <c r="S187" s="11">
        <f>+IF(S6&lt;&gt;"",SUM($H$198:R198),0)</f>
        <v>0</v>
      </c>
      <c r="T187" s="11">
        <f>+IF(T6&lt;&gt;"",SUM($H$198:S198),0)</f>
        <v>0</v>
      </c>
      <c r="U187" s="116">
        <f>+IF(U6&lt;&gt;"",SUM($H$198:T198),0)</f>
        <v>0</v>
      </c>
      <c r="V187" s="303">
        <f>+IF(V6&lt;&gt;"",SUM($H$198:U198),0)</f>
        <v>0</v>
      </c>
      <c r="W187" s="112"/>
      <c r="X187" s="21"/>
      <c r="Y187" s="21"/>
      <c r="Z187" s="21"/>
      <c r="AA187" s="14"/>
      <c r="AB187" s="14"/>
      <c r="AC187" s="14"/>
      <c r="AD187" s="14"/>
      <c r="AE187" s="14"/>
      <c r="AF187" s="14"/>
      <c r="AG187" s="14"/>
    </row>
    <row r="188" spans="1:33" x14ac:dyDescent="0.2">
      <c r="A188" s="133" t="s">
        <v>99</v>
      </c>
      <c r="B188" s="123"/>
      <c r="C188" s="123"/>
      <c r="D188" s="123"/>
      <c r="E188" s="42" t="s">
        <v>36</v>
      </c>
      <c r="F188" s="43" t="s">
        <v>24</v>
      </c>
      <c r="G188" s="154"/>
      <c r="H188" s="11">
        <f>+H183</f>
        <v>0</v>
      </c>
      <c r="I188" s="11">
        <f t="shared" ref="I188:U188" si="80">+I183-I187</f>
        <v>0</v>
      </c>
      <c r="J188" s="11">
        <f t="shared" si="80"/>
        <v>0</v>
      </c>
      <c r="K188" s="11">
        <f t="shared" si="80"/>
        <v>0</v>
      </c>
      <c r="L188" s="11">
        <f t="shared" si="80"/>
        <v>0</v>
      </c>
      <c r="M188" s="11">
        <f t="shared" si="80"/>
        <v>0</v>
      </c>
      <c r="N188" s="11">
        <f t="shared" si="80"/>
        <v>0</v>
      </c>
      <c r="O188" s="11">
        <f t="shared" si="80"/>
        <v>0</v>
      </c>
      <c r="P188" s="11">
        <f t="shared" si="80"/>
        <v>0</v>
      </c>
      <c r="Q188" s="11">
        <f t="shared" si="80"/>
        <v>0</v>
      </c>
      <c r="R188" s="11">
        <f t="shared" si="80"/>
        <v>0</v>
      </c>
      <c r="S188" s="11">
        <f t="shared" si="80"/>
        <v>0</v>
      </c>
      <c r="T188" s="11">
        <f t="shared" si="80"/>
        <v>0</v>
      </c>
      <c r="U188" s="116">
        <f t="shared" si="80"/>
        <v>0</v>
      </c>
      <c r="V188" s="308">
        <f>+V186-V187</f>
        <v>0</v>
      </c>
      <c r="W188" s="112"/>
      <c r="X188" s="21"/>
      <c r="Y188" s="21"/>
      <c r="Z188" s="21"/>
      <c r="AA188" s="14"/>
      <c r="AB188" s="14"/>
      <c r="AC188" s="14"/>
      <c r="AD188" s="14"/>
      <c r="AE188" s="14"/>
      <c r="AF188" s="14"/>
      <c r="AG188" s="14"/>
    </row>
    <row r="189" spans="1:33" x14ac:dyDescent="0.2">
      <c r="A189" s="133" t="s">
        <v>99</v>
      </c>
      <c r="B189" s="123"/>
      <c r="C189" s="123"/>
      <c r="D189" s="123"/>
      <c r="E189" s="42" t="s">
        <v>50</v>
      </c>
      <c r="F189" s="43" t="s">
        <v>24</v>
      </c>
      <c r="G189" s="154"/>
      <c r="H189" s="11">
        <f t="shared" ref="H189:U189" si="81">+H24+H33+H53+H62</f>
        <v>0</v>
      </c>
      <c r="I189" s="11">
        <f t="shared" si="81"/>
        <v>0</v>
      </c>
      <c r="J189" s="11">
        <f t="shared" si="81"/>
        <v>0</v>
      </c>
      <c r="K189" s="11">
        <f t="shared" si="81"/>
        <v>0</v>
      </c>
      <c r="L189" s="11">
        <f t="shared" si="81"/>
        <v>0</v>
      </c>
      <c r="M189" s="11">
        <f t="shared" si="81"/>
        <v>0</v>
      </c>
      <c r="N189" s="11">
        <f t="shared" si="81"/>
        <v>0</v>
      </c>
      <c r="O189" s="11">
        <f t="shared" si="81"/>
        <v>0</v>
      </c>
      <c r="P189" s="11">
        <f t="shared" si="81"/>
        <v>0</v>
      </c>
      <c r="Q189" s="11">
        <f t="shared" si="81"/>
        <v>0</v>
      </c>
      <c r="R189" s="11">
        <f t="shared" si="81"/>
        <v>0</v>
      </c>
      <c r="S189" s="11">
        <f t="shared" si="81"/>
        <v>0</v>
      </c>
      <c r="T189" s="11">
        <f t="shared" si="81"/>
        <v>0</v>
      </c>
      <c r="U189" s="116">
        <f t="shared" si="81"/>
        <v>0</v>
      </c>
      <c r="V189" s="44"/>
      <c r="W189" s="112"/>
      <c r="X189" s="21"/>
      <c r="Y189" s="21"/>
      <c r="Z189" s="21"/>
      <c r="AA189" s="14"/>
      <c r="AB189" s="14"/>
      <c r="AC189" s="14"/>
      <c r="AD189" s="14"/>
      <c r="AE189" s="14"/>
      <c r="AF189" s="14"/>
      <c r="AG189" s="14"/>
    </row>
    <row r="190" spans="1:33" x14ac:dyDescent="0.2">
      <c r="A190" s="134" t="s">
        <v>99</v>
      </c>
      <c r="B190" s="123"/>
      <c r="C190" s="123"/>
      <c r="D190" s="123"/>
      <c r="E190" s="42" t="s">
        <v>51</v>
      </c>
      <c r="F190" s="43" t="s">
        <v>24</v>
      </c>
      <c r="G190" s="154"/>
      <c r="H190" s="11">
        <v>0.35</v>
      </c>
      <c r="I190" s="11">
        <v>0.35</v>
      </c>
      <c r="J190" s="11">
        <v>0.35</v>
      </c>
      <c r="K190" s="11">
        <v>0.35</v>
      </c>
      <c r="L190" s="11">
        <v>0.35</v>
      </c>
      <c r="M190" s="11">
        <v>0.35</v>
      </c>
      <c r="N190" s="11">
        <v>0.35</v>
      </c>
      <c r="O190" s="11">
        <v>0.35</v>
      </c>
      <c r="P190" s="11">
        <v>0.35</v>
      </c>
      <c r="Q190" s="11">
        <v>0.35</v>
      </c>
      <c r="R190" s="11">
        <v>0.35</v>
      </c>
      <c r="S190" s="11">
        <v>0.35</v>
      </c>
      <c r="T190" s="11">
        <v>0.35</v>
      </c>
      <c r="U190" s="116">
        <v>0.35</v>
      </c>
      <c r="V190" s="69"/>
      <c r="W190" s="112"/>
      <c r="X190" s="21"/>
      <c r="Y190" s="21"/>
      <c r="Z190" s="21"/>
      <c r="AA190" s="14"/>
      <c r="AB190" s="14"/>
      <c r="AC190" s="14"/>
      <c r="AD190" s="14"/>
      <c r="AE190" s="14"/>
      <c r="AF190" s="14"/>
      <c r="AG190" s="14"/>
    </row>
    <row r="191" spans="1:33" x14ac:dyDescent="0.2">
      <c r="A191" s="134" t="s">
        <v>99</v>
      </c>
      <c r="B191" s="123"/>
      <c r="C191" s="123"/>
      <c r="D191" s="123"/>
      <c r="E191" s="42" t="s">
        <v>77</v>
      </c>
      <c r="F191" s="43" t="s">
        <v>24</v>
      </c>
      <c r="G191" s="154"/>
      <c r="H191" s="11">
        <f>+ROUND(H189*H190,2)</f>
        <v>0</v>
      </c>
      <c r="I191" s="11">
        <f t="shared" ref="I191:U191" si="82">IF(I189&gt;0,ROUND(I189*I190,2),0)</f>
        <v>0</v>
      </c>
      <c r="J191" s="11">
        <f t="shared" si="82"/>
        <v>0</v>
      </c>
      <c r="K191" s="11">
        <f t="shared" si="82"/>
        <v>0</v>
      </c>
      <c r="L191" s="11">
        <f t="shared" si="82"/>
        <v>0</v>
      </c>
      <c r="M191" s="11">
        <f t="shared" si="82"/>
        <v>0</v>
      </c>
      <c r="N191" s="11">
        <f t="shared" si="82"/>
        <v>0</v>
      </c>
      <c r="O191" s="11">
        <f t="shared" si="82"/>
        <v>0</v>
      </c>
      <c r="P191" s="11">
        <f t="shared" si="82"/>
        <v>0</v>
      </c>
      <c r="Q191" s="11">
        <f t="shared" si="82"/>
        <v>0</v>
      </c>
      <c r="R191" s="11">
        <f t="shared" si="82"/>
        <v>0</v>
      </c>
      <c r="S191" s="11">
        <f t="shared" si="82"/>
        <v>0</v>
      </c>
      <c r="T191" s="11">
        <f t="shared" si="82"/>
        <v>0</v>
      </c>
      <c r="U191" s="116">
        <f t="shared" si="82"/>
        <v>0</v>
      </c>
      <c r="V191" s="70"/>
      <c r="W191" s="112"/>
      <c r="X191" s="21"/>
      <c r="Y191" s="21"/>
      <c r="Z191" s="21"/>
      <c r="AA191" s="14"/>
      <c r="AB191" s="14"/>
      <c r="AC191" s="14"/>
      <c r="AD191" s="14"/>
      <c r="AE191" s="14"/>
      <c r="AF191" s="14"/>
      <c r="AG191" s="14"/>
    </row>
    <row r="192" spans="1:33" x14ac:dyDescent="0.2">
      <c r="A192" s="133" t="s">
        <v>99</v>
      </c>
      <c r="B192" s="123"/>
      <c r="C192" s="123"/>
      <c r="D192" s="123"/>
      <c r="E192" s="294" t="s">
        <v>359</v>
      </c>
      <c r="F192" s="43" t="s">
        <v>24</v>
      </c>
      <c r="G192" s="154"/>
      <c r="H192" s="32">
        <f>+MIN(H188,H191)</f>
        <v>0</v>
      </c>
      <c r="I192" s="32">
        <f t="shared" ref="I192:U192" si="83">+IF(I188&lt;0,I188,MIN(I188,I191))</f>
        <v>0</v>
      </c>
      <c r="J192" s="32">
        <f t="shared" si="83"/>
        <v>0</v>
      </c>
      <c r="K192" s="32">
        <f t="shared" si="83"/>
        <v>0</v>
      </c>
      <c r="L192" s="32">
        <f t="shared" si="83"/>
        <v>0</v>
      </c>
      <c r="M192" s="32">
        <f t="shared" si="83"/>
        <v>0</v>
      </c>
      <c r="N192" s="32">
        <f t="shared" si="83"/>
        <v>0</v>
      </c>
      <c r="O192" s="32">
        <f t="shared" si="83"/>
        <v>0</v>
      </c>
      <c r="P192" s="32">
        <f t="shared" si="83"/>
        <v>0</v>
      </c>
      <c r="Q192" s="32">
        <f t="shared" si="83"/>
        <v>0</v>
      </c>
      <c r="R192" s="32">
        <f t="shared" si="83"/>
        <v>0</v>
      </c>
      <c r="S192" s="32">
        <f t="shared" si="83"/>
        <v>0</v>
      </c>
      <c r="T192" s="32">
        <f t="shared" si="83"/>
        <v>0</v>
      </c>
      <c r="U192" s="328">
        <f t="shared" si="83"/>
        <v>0</v>
      </c>
      <c r="V192" s="308">
        <f>+V188</f>
        <v>0</v>
      </c>
      <c r="W192" s="112"/>
      <c r="X192" s="21"/>
      <c r="Y192" s="21"/>
      <c r="Z192" s="21"/>
      <c r="AA192" s="14"/>
      <c r="AB192" s="14"/>
      <c r="AC192" s="14"/>
      <c r="AD192" s="14"/>
      <c r="AE192" s="14"/>
      <c r="AF192" s="14"/>
      <c r="AG192" s="14"/>
    </row>
    <row r="193" spans="1:33" x14ac:dyDescent="0.2">
      <c r="A193" s="133" t="s">
        <v>99</v>
      </c>
      <c r="B193" s="123"/>
      <c r="C193" s="123"/>
      <c r="D193" s="123"/>
      <c r="E193" s="21"/>
      <c r="F193" s="21"/>
      <c r="G193" s="21"/>
      <c r="H193" s="209" t="str">
        <f>+IF(H192&gt;0,"retención",+IF(H192&lt;0,"devolución",""))</f>
        <v/>
      </c>
      <c r="I193" s="209" t="str">
        <f>+IF(I192&gt;0,"retención",+IF(I192&lt;0,"devolución",""))</f>
        <v/>
      </c>
      <c r="J193" s="209" t="str">
        <f>+IF(J192&gt;0,"retención",+IF(J192&lt;0,"devolución",""))</f>
        <v/>
      </c>
      <c r="K193" s="209" t="str">
        <f>+IF(K192&gt;0,"retención",+IF(K192&lt;0,"devolución",""))</f>
        <v/>
      </c>
      <c r="L193" s="209" t="str">
        <f t="shared" ref="L193:V193" si="84">+IF(L192&gt;0,"retención",+IF(L192&lt;0,"devolución",""))</f>
        <v/>
      </c>
      <c r="M193" s="209" t="str">
        <f t="shared" si="84"/>
        <v/>
      </c>
      <c r="N193" s="209" t="str">
        <f t="shared" si="84"/>
        <v/>
      </c>
      <c r="O193" s="209" t="str">
        <f t="shared" si="84"/>
        <v/>
      </c>
      <c r="P193" s="209" t="str">
        <f t="shared" si="84"/>
        <v/>
      </c>
      <c r="Q193" s="209" t="str">
        <f t="shared" si="84"/>
        <v/>
      </c>
      <c r="R193" s="209" t="str">
        <f t="shared" si="84"/>
        <v/>
      </c>
      <c r="S193" s="209" t="str">
        <f t="shared" si="84"/>
        <v/>
      </c>
      <c r="T193" s="209" t="str">
        <f t="shared" si="84"/>
        <v/>
      </c>
      <c r="U193" s="334" t="str">
        <f t="shared" si="84"/>
        <v/>
      </c>
      <c r="V193" s="209" t="str">
        <f t="shared" si="84"/>
        <v/>
      </c>
      <c r="W193" s="112"/>
      <c r="X193" s="21"/>
      <c r="Y193" s="21"/>
      <c r="Z193" s="21"/>
      <c r="AA193" s="14"/>
      <c r="AB193" s="14"/>
      <c r="AC193" s="14"/>
      <c r="AD193" s="14"/>
      <c r="AE193" s="14"/>
      <c r="AF193" s="14"/>
      <c r="AG193" s="14"/>
    </row>
    <row r="194" spans="1:33" x14ac:dyDescent="0.2">
      <c r="A194" s="134" t="s">
        <v>99</v>
      </c>
      <c r="B194" s="34"/>
      <c r="C194" s="34"/>
      <c r="D194" s="34"/>
      <c r="E194" s="200"/>
      <c r="F194" s="21"/>
      <c r="G194" s="21"/>
      <c r="H194" s="210"/>
      <c r="I194" s="210"/>
      <c r="J194" s="210"/>
      <c r="K194" s="210"/>
      <c r="L194" s="210"/>
      <c r="M194" s="210"/>
      <c r="N194" s="210"/>
      <c r="O194" s="210"/>
      <c r="P194" s="210"/>
      <c r="Q194" s="210"/>
      <c r="R194" s="210"/>
      <c r="S194" s="210"/>
      <c r="T194" s="210"/>
      <c r="U194" s="335"/>
      <c r="V194" s="311"/>
      <c r="W194" s="112"/>
      <c r="X194" s="21"/>
      <c r="Y194" s="21"/>
      <c r="Z194" s="21"/>
      <c r="AA194" s="14"/>
      <c r="AB194" s="14"/>
      <c r="AC194" s="14"/>
      <c r="AD194" s="14"/>
      <c r="AE194" s="14"/>
      <c r="AF194" s="14"/>
      <c r="AG194" s="14"/>
    </row>
    <row r="195" spans="1:33" x14ac:dyDescent="0.2">
      <c r="A195" s="134" t="s">
        <v>99</v>
      </c>
      <c r="B195" s="34"/>
      <c r="C195" s="34"/>
      <c r="D195" s="34"/>
      <c r="E195" s="200" t="s">
        <v>358</v>
      </c>
      <c r="F195" s="200" t="s">
        <v>210</v>
      </c>
      <c r="G195" s="21"/>
      <c r="H195" s="211"/>
      <c r="I195" s="211"/>
      <c r="J195" s="211"/>
      <c r="K195" s="211"/>
      <c r="L195" s="211"/>
      <c r="M195" s="211"/>
      <c r="N195" s="211"/>
      <c r="O195" s="211"/>
      <c r="P195" s="211"/>
      <c r="Q195" s="211"/>
      <c r="R195" s="211"/>
      <c r="S195" s="211"/>
      <c r="T195" s="211"/>
      <c r="U195" s="336"/>
      <c r="V195" s="311"/>
      <c r="W195" s="112"/>
      <c r="X195" s="21"/>
      <c r="Y195" s="21"/>
      <c r="Z195" s="21"/>
      <c r="AA195" s="14"/>
      <c r="AB195" s="14"/>
      <c r="AC195" s="14"/>
      <c r="AD195" s="14"/>
      <c r="AE195" s="14"/>
      <c r="AF195" s="14"/>
      <c r="AG195" s="14"/>
    </row>
    <row r="196" spans="1:33" x14ac:dyDescent="0.2">
      <c r="A196" s="134" t="s">
        <v>99</v>
      </c>
      <c r="B196" s="34"/>
      <c r="C196" s="34"/>
      <c r="D196" s="34"/>
      <c r="E196" s="200" t="s">
        <v>358</v>
      </c>
      <c r="F196" s="200" t="s">
        <v>210</v>
      </c>
      <c r="G196" s="21"/>
      <c r="H196" s="211"/>
      <c r="I196" s="211"/>
      <c r="J196" s="211"/>
      <c r="K196" s="211"/>
      <c r="L196" s="211"/>
      <c r="M196" s="211"/>
      <c r="N196" s="211"/>
      <c r="O196" s="211"/>
      <c r="P196" s="211"/>
      <c r="Q196" s="211"/>
      <c r="R196" s="211"/>
      <c r="S196" s="211"/>
      <c r="T196" s="211"/>
      <c r="U196" s="336"/>
      <c r="V196" s="311"/>
      <c r="W196" s="112"/>
      <c r="X196" s="21"/>
      <c r="Y196" s="21"/>
      <c r="Z196" s="21"/>
      <c r="AA196" s="14"/>
      <c r="AB196" s="14"/>
      <c r="AC196" s="14"/>
      <c r="AD196" s="14"/>
      <c r="AE196" s="14"/>
      <c r="AF196" s="14"/>
      <c r="AG196" s="14"/>
    </row>
    <row r="197" spans="1:33" x14ac:dyDescent="0.2">
      <c r="A197" s="134" t="s">
        <v>99</v>
      </c>
      <c r="B197" s="34"/>
      <c r="C197" s="34"/>
      <c r="D197" s="34"/>
      <c r="E197" s="200" t="s">
        <v>358</v>
      </c>
      <c r="F197" s="200" t="s">
        <v>210</v>
      </c>
      <c r="G197" s="21"/>
      <c r="H197" s="211"/>
      <c r="I197" s="211"/>
      <c r="J197" s="211"/>
      <c r="K197" s="211"/>
      <c r="L197" s="211"/>
      <c r="M197" s="211"/>
      <c r="N197" s="211"/>
      <c r="O197" s="211"/>
      <c r="P197" s="211"/>
      <c r="Q197" s="211"/>
      <c r="R197" s="211"/>
      <c r="S197" s="211"/>
      <c r="T197" s="211"/>
      <c r="U197" s="336"/>
      <c r="V197" s="210"/>
      <c r="W197" s="112"/>
      <c r="X197" s="21"/>
      <c r="Y197" s="21"/>
      <c r="Z197" s="21"/>
      <c r="AA197" s="14"/>
      <c r="AB197" s="14"/>
      <c r="AC197" s="14"/>
      <c r="AD197" s="14"/>
      <c r="AE197" s="14"/>
      <c r="AF197" s="14"/>
      <c r="AG197" s="14"/>
    </row>
    <row r="198" spans="1:33" ht="13.5" thickBot="1" x14ac:dyDescent="0.25">
      <c r="A198" s="133" t="s">
        <v>99</v>
      </c>
      <c r="B198" s="14"/>
      <c r="C198" s="14"/>
      <c r="D198" s="161" t="s">
        <v>372</v>
      </c>
      <c r="E198" s="232"/>
      <c r="F198" s="220" t="s">
        <v>24</v>
      </c>
      <c r="G198" s="78"/>
      <c r="H198" s="12">
        <f>+SUM(H195:H197)</f>
        <v>0</v>
      </c>
      <c r="I198" s="12">
        <f t="shared" ref="I198:U198" si="85">+SUM(I195:I197)</f>
        <v>0</v>
      </c>
      <c r="J198" s="12">
        <f t="shared" si="85"/>
        <v>0</v>
      </c>
      <c r="K198" s="12">
        <f t="shared" si="85"/>
        <v>0</v>
      </c>
      <c r="L198" s="12">
        <f t="shared" si="85"/>
        <v>0</v>
      </c>
      <c r="M198" s="12">
        <f t="shared" si="85"/>
        <v>0</v>
      </c>
      <c r="N198" s="12">
        <f t="shared" si="85"/>
        <v>0</v>
      </c>
      <c r="O198" s="12">
        <f t="shared" si="85"/>
        <v>0</v>
      </c>
      <c r="P198" s="12">
        <f t="shared" si="85"/>
        <v>0</v>
      </c>
      <c r="Q198" s="12">
        <f t="shared" si="85"/>
        <v>0</v>
      </c>
      <c r="R198" s="12">
        <f t="shared" si="85"/>
        <v>0</v>
      </c>
      <c r="S198" s="12">
        <f t="shared" si="85"/>
        <v>0</v>
      </c>
      <c r="T198" s="12">
        <f t="shared" si="85"/>
        <v>0</v>
      </c>
      <c r="U198" s="324">
        <f t="shared" si="85"/>
        <v>0</v>
      </c>
      <c r="V198" s="312"/>
      <c r="W198" s="121"/>
      <c r="X198" s="21"/>
      <c r="Y198" s="21"/>
      <c r="Z198" s="21"/>
      <c r="AA198" s="14"/>
      <c r="AB198" s="14"/>
      <c r="AC198" s="14"/>
      <c r="AD198" s="14"/>
      <c r="AE198" s="14"/>
      <c r="AF198" s="14"/>
      <c r="AG198" s="14"/>
    </row>
    <row r="199" spans="1:33" x14ac:dyDescent="0.2">
      <c r="A199" s="133" t="s">
        <v>99</v>
      </c>
      <c r="B199" s="27"/>
      <c r="C199" s="27"/>
      <c r="D199" s="27"/>
      <c r="E199" s="27"/>
      <c r="F199" s="22"/>
      <c r="G199" s="22"/>
      <c r="H199" s="14"/>
      <c r="I199" s="46"/>
      <c r="J199" s="46"/>
      <c r="K199" s="46"/>
      <c r="L199" s="46"/>
      <c r="M199" s="46"/>
      <c r="N199" s="46"/>
      <c r="O199" s="46"/>
      <c r="P199" s="46"/>
      <c r="Q199" s="46"/>
      <c r="R199" s="46"/>
      <c r="S199" s="46"/>
      <c r="T199" s="46"/>
      <c r="U199" s="46"/>
      <c r="V199" s="46"/>
      <c r="W199" s="21"/>
      <c r="X199" s="21"/>
      <c r="Y199" s="21"/>
      <c r="Z199" s="21"/>
      <c r="AA199" s="14"/>
      <c r="AB199" s="14"/>
      <c r="AC199" s="14"/>
      <c r="AD199" s="14"/>
      <c r="AE199" s="14"/>
      <c r="AF199" s="14"/>
      <c r="AG199" s="14"/>
    </row>
    <row r="200" spans="1:33" ht="13.5" thickBot="1" x14ac:dyDescent="0.25">
      <c r="A200" s="133" t="s">
        <v>99</v>
      </c>
      <c r="B200" s="391"/>
      <c r="C200" s="392"/>
      <c r="D200" s="393"/>
      <c r="E200" s="47" t="s">
        <v>67</v>
      </c>
      <c r="F200" s="47" t="s">
        <v>68</v>
      </c>
      <c r="G200" s="47"/>
      <c r="H200" s="14"/>
      <c r="I200" s="21"/>
      <c r="J200" s="21"/>
      <c r="K200" s="21"/>
      <c r="L200" s="21"/>
      <c r="M200" s="21"/>
      <c r="N200" s="21"/>
      <c r="O200" s="21"/>
      <c r="P200" s="21"/>
      <c r="Q200" s="21"/>
      <c r="R200" s="21"/>
      <c r="S200" s="21"/>
      <c r="T200" s="21"/>
      <c r="U200" s="21"/>
      <c r="V200" s="21"/>
      <c r="W200" s="21"/>
      <c r="X200" s="21"/>
      <c r="Y200" s="21"/>
      <c r="Z200" s="21"/>
      <c r="AA200" s="14"/>
      <c r="AB200" s="14"/>
      <c r="AC200" s="14"/>
      <c r="AD200" s="14"/>
      <c r="AE200" s="14"/>
      <c r="AF200" s="14"/>
      <c r="AG200" s="14"/>
    </row>
    <row r="201" spans="1:33" ht="13.5" thickBot="1" x14ac:dyDescent="0.25">
      <c r="A201" s="133" t="s">
        <v>99</v>
      </c>
      <c r="B201" s="394" t="s">
        <v>22</v>
      </c>
      <c r="C201" s="395"/>
      <c r="D201" s="396"/>
      <c r="E201" s="97"/>
      <c r="F201" s="98"/>
      <c r="G201" s="195" t="s">
        <v>234</v>
      </c>
      <c r="H201" s="164">
        <f>+IF(AND($E201&lt;&gt;"",H$1&gt;=$E201),VLOOKUP(H$1-$E201+1,Tablas!$A$65:$P$79,2+H$5,FALSE),0)-IF(AND($F201&lt;&gt;"",H$1&gt;$F201),VLOOKUP(H$1-$F201,Tablas!$A$65:$P$79,2+H$5,FALSE),0)</f>
        <v>0</v>
      </c>
      <c r="I201" s="164">
        <f>+IF(AND($E201&lt;&gt;"",I$1&gt;=$E201),VLOOKUP(I$1-$E201+1,Tablas!$A$65:$P$79,2+I$5,FALSE),0)-IF(AND($F201&lt;&gt;"",I$1&gt;$F201),VLOOKUP(I$1-$F201,Tablas!$A$65:$P$79,2+I$5,FALSE),0)</f>
        <v>0</v>
      </c>
      <c r="J201" s="164">
        <f>+IF(AND($E201&lt;&gt;"",J$1&gt;=$E201),VLOOKUP(J$1-$E201+1,Tablas!$A$65:$P$79,2+J$5,FALSE),0)-IF(AND($F201&lt;&gt;"",J$1&gt;$F201),VLOOKUP(J$1-$F201,Tablas!$A$65:$P$79,2+J$5,FALSE),0)</f>
        <v>0</v>
      </c>
      <c r="K201" s="164">
        <f>+IF(AND($E201&lt;&gt;"",K$1&gt;=$E201),VLOOKUP(K$1-$E201+1,Tablas!$A$65:$P$79,2+K$5,FALSE),0)-IF(AND($F201&lt;&gt;"",K$1&gt;$F201),VLOOKUP(K$1-$F201,Tablas!$A$65:$P$79,2+K$5,FALSE),0)</f>
        <v>0</v>
      </c>
      <c r="L201" s="164">
        <f>+IF(AND($E201&lt;&gt;"",L$1&gt;=$E201),VLOOKUP(L$1-$E201+1,Tablas!$A$65:$P$79,2+L$5,FALSE),0)-IF(AND($F201&lt;&gt;"",L$1&gt;$F201),VLOOKUP(L$1-$F201,Tablas!$A$65:$P$79,2+L$5,FALSE),0)</f>
        <v>0</v>
      </c>
      <c r="M201" s="164">
        <f>+IF(AND($E201&lt;&gt;"",M$1&gt;=$E201),VLOOKUP(M$1-$E201+1,Tablas!$A$65:$P$79,2+M$5,FALSE),0)-IF(AND($F201&lt;&gt;"",M$1&gt;$F201),VLOOKUP(M$1-$F201,Tablas!$A$65:$P$79,2+M$5,FALSE),0)</f>
        <v>0</v>
      </c>
      <c r="N201" s="164">
        <f>+IF(AND($E201&lt;&gt;"",N$1&gt;=$E201),VLOOKUP(N$1-$E201+1,Tablas!$A$65:$P$79,2+N$5,FALSE),0)-IF(AND($F201&lt;&gt;"",N$1&gt;$F201),VLOOKUP(N$1-$F201,Tablas!$A$65:$P$79,2+N$5,FALSE),0)</f>
        <v>0</v>
      </c>
      <c r="O201" s="164">
        <f>+IF(AND($E201&lt;&gt;"",O$1&gt;=$E201),VLOOKUP(O$1-$E201+1,Tablas!$A$65:$P$79,2+O$5,FALSE),0)-IF(AND($F201&lt;&gt;"",O$1&gt;$F201),VLOOKUP(O$1-$F201,Tablas!$A$65:$P$79,2+O$5,FALSE),0)</f>
        <v>0</v>
      </c>
      <c r="P201" s="164">
        <f>+IF(AND($E201&lt;&gt;"",P$1&gt;=$E201),VLOOKUP(P$1-$E201+1,Tablas!$A$65:$P$79,2+P$5,FALSE),0)-IF(AND($F201&lt;&gt;"",P$1&gt;$F201),VLOOKUP(P$1-$F201,Tablas!$A$65:$P$79,2+P$5,FALSE),0)</f>
        <v>0</v>
      </c>
      <c r="Q201" s="164">
        <f>+IF(AND($E201&lt;&gt;"",Q$1&gt;=$E201),VLOOKUP(Q$1-$E201+1,Tablas!$A$65:$P$79,2+Q$5,FALSE),0)-IF(AND($F201&lt;&gt;"",Q$1&gt;$F201),VLOOKUP(Q$1-$F201,Tablas!$A$65:$P$79,2+Q$5,FALSE),0)</f>
        <v>0</v>
      </c>
      <c r="R201" s="164">
        <f>+IF(AND($E201&lt;&gt;"",R$1&gt;=$E201),VLOOKUP(R$1-$E201+1,Tablas!$A$65:$P$79,2+R$5,FALSE),0)-IF(AND($F201&lt;&gt;"",R$1&gt;$F201),VLOOKUP(R$1-$F201,Tablas!$A$65:$P$79,2+R$5,FALSE),0)</f>
        <v>0</v>
      </c>
      <c r="S201" s="164">
        <f>+IF(AND($E201&lt;&gt;"",S$1&gt;=$E201),VLOOKUP(S$1-$E201+1,Tablas!$A$65:$P$79,2+S$5,FALSE),0)-IF(AND($F201&lt;&gt;"",S$1&gt;$F201),VLOOKUP(S$1-$F201,Tablas!$A$65:$P$79,2+S$5,FALSE),0)</f>
        <v>0</v>
      </c>
      <c r="T201" s="164">
        <f>+IF(AND($E201&lt;&gt;"",T$1&gt;=$E201),VLOOKUP(T$1-$E201+1,Tablas!$A$65:$P$79,2+T$5,FALSE),0)-IF(AND($F201&lt;&gt;"",T$1&gt;$F201),VLOOKUP(T$1-$F201,Tablas!$A$65:$P$79,2+T$5,FALSE),0)</f>
        <v>0</v>
      </c>
      <c r="U201" s="164">
        <f>+IF(AND($E201&lt;&gt;"",U$1&gt;=$E201),VLOOKUP(U$1-$E201+1,Tablas!$A$65:$P$79,2+U$5,FALSE),0)-IF(AND($F201&lt;&gt;"",U$1&gt;$F201),VLOOKUP(U$1-$F201,Tablas!$A$65:$P$79,2+U$5,FALSE),0)</f>
        <v>0</v>
      </c>
      <c r="V201" s="164">
        <f>+IF(AND($E201&lt;&gt;"",V$1&gt;=$E201),VLOOKUP(V$1-$E201+1,Tablas!$A$65:$P$79,2+V$5,FALSE),0)-IF(AND($F201&lt;&gt;"",V$1&gt;$F201),VLOOKUP(V$1-$F201,Tablas!$A$65:$P$79,2+V$5,FALSE),0)</f>
        <v>0</v>
      </c>
      <c r="W201" s="388" t="s">
        <v>238</v>
      </c>
      <c r="X201" s="389"/>
      <c r="Y201" s="21"/>
      <c r="Z201" s="21"/>
      <c r="AA201" s="14"/>
      <c r="AB201" s="14"/>
      <c r="AC201" s="14"/>
      <c r="AD201" s="14"/>
      <c r="AE201" s="14"/>
      <c r="AF201" s="14"/>
      <c r="AG201" s="14"/>
    </row>
    <row r="202" spans="1:33" x14ac:dyDescent="0.2">
      <c r="A202" s="133" t="s">
        <v>99</v>
      </c>
      <c r="B202" s="239" t="s">
        <v>55</v>
      </c>
      <c r="C202" s="233" t="s">
        <v>233</v>
      </c>
      <c r="D202" s="136">
        <v>1</v>
      </c>
      <c r="E202" s="99"/>
      <c r="F202" s="346"/>
      <c r="G202" s="347"/>
      <c r="H202" s="164">
        <f>ROUND((IF(AND($E202&lt;&gt;"",H$1&gt;=$E202),VLOOKUP(H$1-$E202+1,Tablas!$A$82:$P$95,2+H$5,FALSE),0)-IF(AND($F202&lt;&gt;"",H$1&gt;$F202),VLOOKUP(H$1-$F202,Tablas!$A$82:$P$95,2+H$5,FALSE),0))*$D202,2)*IF($G202="x",2,1)</f>
        <v>0</v>
      </c>
      <c r="I202" s="164">
        <f>ROUND((IF(AND($E202&lt;&gt;"",I$1&gt;=$E202),VLOOKUP(I$1-$E202+1,Tablas!$A$82:$P$95,2+I$5,FALSE),0)-IF(AND($F202&lt;&gt;"",I$1&gt;$F202),VLOOKUP(I$1-$F202,Tablas!$A$82:$P$95,2+I$5,FALSE),0))*$D202,2)*IF($G202="x",2,1)</f>
        <v>0</v>
      </c>
      <c r="J202" s="164">
        <f>ROUND((IF(AND($E202&lt;&gt;"",J$1&gt;=$E202),VLOOKUP(J$1-$E202+1,Tablas!$A$82:$P$95,2+J$5,FALSE),0)-IF(AND($F202&lt;&gt;"",J$1&gt;$F202),VLOOKUP(J$1-$F202,Tablas!$A$82:$P$95,2+J$5,FALSE),0))*$D202,2)*IF($G202="x",2,1)</f>
        <v>0</v>
      </c>
      <c r="K202" s="164">
        <f>ROUND((IF(AND($E202&lt;&gt;"",K$1&gt;=$E202),VLOOKUP(K$1-$E202+1,Tablas!$A$82:$P$95,2+K$5,FALSE),0)-IF(AND($F202&lt;&gt;"",K$1&gt;$F202),VLOOKUP(K$1-$F202,Tablas!$A$82:$P$95,2+K$5,FALSE),0))*$D202,2)*IF($G202="x",2,1)</f>
        <v>0</v>
      </c>
      <c r="L202" s="164">
        <f>ROUND((IF(AND($E202&lt;&gt;"",L$1&gt;=$E202),VLOOKUP(L$1-$E202+1,Tablas!$A$82:$P$95,2+L$5,FALSE),0)-IF(AND($F202&lt;&gt;"",L$1&gt;$F202),VLOOKUP(L$1-$F202,Tablas!$A$82:$P$95,2+L$5,FALSE),0))*$D202,2)*IF($G202="x",2,1)</f>
        <v>0</v>
      </c>
      <c r="M202" s="164">
        <f>ROUND((IF(AND($E202&lt;&gt;"",M$1&gt;=$E202),VLOOKUP(M$1-$E202+1,Tablas!$A$82:$P$95,2+M$5,FALSE),0)-IF(AND($F202&lt;&gt;"",M$1&gt;$F202),VLOOKUP(M$1-$F202,Tablas!$A$82:$P$95,2+M$5,FALSE),0))*$D202,2)*IF($G202="x",2,1)</f>
        <v>0</v>
      </c>
      <c r="N202" s="164">
        <f>ROUND((IF(AND($E202&lt;&gt;"",N$1&gt;=$E202),VLOOKUP(N$1-$E202+1,Tablas!$A$82:$P$95,2+N$5,FALSE),0)-IF(AND($F202&lt;&gt;"",N$1&gt;$F202),VLOOKUP(N$1-$F202,Tablas!$A$82:$P$95,2+N$5,FALSE),0))*$D202,2)*IF($G202="x",2,1)</f>
        <v>0</v>
      </c>
      <c r="O202" s="164">
        <f>ROUND((IF(AND($E202&lt;&gt;"",O$1&gt;=$E202),VLOOKUP(O$1-$E202+1,Tablas!$A$82:$P$95,2+O$5,FALSE),0)-IF(AND($F202&lt;&gt;"",O$1&gt;$F202),VLOOKUP(O$1-$F202,Tablas!$A$82:$P$95,2+O$5,FALSE),0))*$D202,2)*IF($G202="x",2,1)</f>
        <v>0</v>
      </c>
      <c r="P202" s="164">
        <f>ROUND((IF(AND($E202&lt;&gt;"",P$1&gt;=$E202),VLOOKUP(P$1-$E202+1,Tablas!$A$82:$P$95,2+P$5,FALSE),0)-IF(AND($F202&lt;&gt;"",P$1&gt;$F202),VLOOKUP(P$1-$F202,Tablas!$A$82:$P$95,2+P$5,FALSE),0))*$D202,2)*IF($G202="x",2,1)</f>
        <v>0</v>
      </c>
      <c r="Q202" s="164">
        <f>ROUND((IF(AND($E202&lt;&gt;"",Q$1&gt;=$E202),VLOOKUP(Q$1-$E202+1,Tablas!$A$82:$P$95,2+Q$5,FALSE),0)-IF(AND($F202&lt;&gt;"",Q$1&gt;$F202),VLOOKUP(Q$1-$F202,Tablas!$A$82:$P$95,2+Q$5,FALSE),0))*$D202,2)*IF($G202="x",2,1)</f>
        <v>0</v>
      </c>
      <c r="R202" s="164">
        <f>ROUND((IF(AND($E202&lt;&gt;"",R$1&gt;=$E202),VLOOKUP(R$1-$E202+1,Tablas!$A$82:$P$95,2+R$5,FALSE),0)-IF(AND($F202&lt;&gt;"",R$1&gt;$F202),VLOOKUP(R$1-$F202,Tablas!$A$82:$P$95,2+R$5,FALSE),0))*$D202,2)*IF($G202="x",2,1)</f>
        <v>0</v>
      </c>
      <c r="S202" s="164">
        <f>ROUND((IF(AND($E202&lt;&gt;"",S$1&gt;=$E202),VLOOKUP(S$1-$E202+1,Tablas!$A$82:$P$95,2+S$5,FALSE),0)-IF(AND($F202&lt;&gt;"",S$1&gt;$F202),VLOOKUP(S$1-$F202,Tablas!$A$82:$P$95,2+S$5,FALSE),0))*$D202,2)*IF($G202="x",2,1)</f>
        <v>0</v>
      </c>
      <c r="T202" s="164">
        <f>ROUND((IF(AND($E202&lt;&gt;"",T$1&gt;=$E202),VLOOKUP(T$1-$E202+1,Tablas!$A$82:$P$95,2+T$5,FALSE),0)-IF(AND($F202&lt;&gt;"",T$1&gt;$F202),VLOOKUP(T$1-$F202,Tablas!$A$82:$P$95,2+T$5,FALSE),0))*$D202,2)*IF($G202="x",2,1)</f>
        <v>0</v>
      </c>
      <c r="U202" s="164">
        <f>ROUND((IF(AND($E202&lt;&gt;"",U$1&gt;=$E202),VLOOKUP(U$1-$E202+1,Tablas!$A$82:$P$95,2+U$5,FALSE),0)-IF(AND($F202&lt;&gt;"",U$1&gt;$F202),VLOOKUP(U$1-$F202,Tablas!$A$82:$P$95,2+U$5,FALSE),0))*$D202,2)*IF($G202="x",2,1)</f>
        <v>0</v>
      </c>
      <c r="V202" s="164">
        <f>ROUND((IF(AND($E202&lt;&gt;"",V$1&gt;=$E202),VLOOKUP(V$1-$E202+1,Tablas!$A$82:$P$95,2+V$5,FALSE),0)-IF(AND($F202&lt;&gt;"",V$1&gt;$F202),VLOOKUP(V$1-$F202,Tablas!$A$82:$P$95,2+V$5,FALSE),0))*D202,2)*IF($G202="x",2,1)</f>
        <v>0</v>
      </c>
      <c r="W202" s="78">
        <v>1</v>
      </c>
      <c r="X202" s="348" t="s">
        <v>235</v>
      </c>
      <c r="Y202" s="21"/>
      <c r="Z202" s="21"/>
      <c r="AA202" s="14"/>
      <c r="AB202" s="14"/>
      <c r="AC202" s="14"/>
      <c r="AD202" s="14"/>
      <c r="AE202" s="14"/>
      <c r="AF202" s="14"/>
      <c r="AG202" s="14"/>
    </row>
    <row r="203" spans="1:33" x14ac:dyDescent="0.2">
      <c r="A203" s="133" t="s">
        <v>99</v>
      </c>
      <c r="B203" s="239" t="s">
        <v>56</v>
      </c>
      <c r="C203" s="233" t="s">
        <v>233</v>
      </c>
      <c r="D203" s="136">
        <v>1</v>
      </c>
      <c r="E203" s="100"/>
      <c r="F203" s="140"/>
      <c r="G203" s="143"/>
      <c r="H203" s="164">
        <f>ROUND((IF(AND($E203&lt;&gt;"",H$1&gt;=$E203),VLOOKUP(H$1-$E203+1,Tablas!$A$82:$P$95,2+H$5,FALSE),0)-IF(AND($F203&lt;&gt;"",H$1&gt;$F203),VLOOKUP(H$1-$F203,Tablas!$A$82:$P$95,2+H$5,FALSE),0))*$D203,2)*IF($G203="x",2,1)</f>
        <v>0</v>
      </c>
      <c r="I203" s="164">
        <f>ROUND((IF(AND($E203&lt;&gt;"",I$1&gt;=$E203),VLOOKUP(I$1-$E203+1,Tablas!$A$82:$P$95,2+I$5,FALSE),0)-IF(AND($F203&lt;&gt;"",I$1&gt;$F203),VLOOKUP(I$1-$F203,Tablas!$A$82:$P$95,2+I$5,FALSE),0))*$D203,2)*IF($G203="x",2,1)</f>
        <v>0</v>
      </c>
      <c r="J203" s="164">
        <f>ROUND((IF(AND($E203&lt;&gt;"",J$1&gt;=$E203),VLOOKUP(J$1-$E203+1,Tablas!$A$82:$P$95,2+J$5,FALSE),0)-IF(AND($F203&lt;&gt;"",J$1&gt;$F203),VLOOKUP(J$1-$F203,Tablas!$A$82:$P$95,2+J$5,FALSE),0))*$D203,2)*IF($G203="x",2,1)</f>
        <v>0</v>
      </c>
      <c r="K203" s="164">
        <f>ROUND((IF(AND($E203&lt;&gt;"",K$1&gt;=$E203),VLOOKUP(K$1-$E203+1,Tablas!$A$82:$P$95,2+K$5,FALSE),0)-IF(AND($F203&lt;&gt;"",K$1&gt;$F203),VLOOKUP(K$1-$F203,Tablas!$A$82:$P$95,2+K$5,FALSE),0))*$D203,2)*IF($G203="x",2,1)</f>
        <v>0</v>
      </c>
      <c r="L203" s="164">
        <f>ROUND((IF(AND($E203&lt;&gt;"",L$1&gt;=$E203),VLOOKUP(L$1-$E203+1,Tablas!$A$82:$P$95,2+L$5,FALSE),0)-IF(AND($F203&lt;&gt;"",L$1&gt;$F203),VLOOKUP(L$1-$F203,Tablas!$A$82:$P$95,2+L$5,FALSE),0))*$D203,2)*IF($G203="x",2,1)</f>
        <v>0</v>
      </c>
      <c r="M203" s="164">
        <f>ROUND((IF(AND($E203&lt;&gt;"",M$1&gt;=$E203),VLOOKUP(M$1-$E203+1,Tablas!$A$82:$P$95,2+M$5,FALSE),0)-IF(AND($F203&lt;&gt;"",M$1&gt;$F203),VLOOKUP(M$1-$F203,Tablas!$A$82:$P$95,2+M$5,FALSE),0))*$D203,2)*IF($G203="x",2,1)</f>
        <v>0</v>
      </c>
      <c r="N203" s="164">
        <f>ROUND((IF(AND($E203&lt;&gt;"",N$1&gt;=$E203),VLOOKUP(N$1-$E203+1,Tablas!$A$82:$P$95,2+N$5,FALSE),0)-IF(AND($F203&lt;&gt;"",N$1&gt;$F203),VLOOKUP(N$1-$F203,Tablas!$A$82:$P$95,2+N$5,FALSE),0))*$D203,2)*IF($G203="x",2,1)</f>
        <v>0</v>
      </c>
      <c r="O203" s="164">
        <f>ROUND((IF(AND($E203&lt;&gt;"",O$1&gt;=$E203),VLOOKUP(O$1-$E203+1,Tablas!$A$82:$P$95,2+O$5,FALSE),0)-IF(AND($F203&lt;&gt;"",O$1&gt;$F203),VLOOKUP(O$1-$F203,Tablas!$A$82:$P$95,2+O$5,FALSE),0))*$D203,2)*IF($G203="x",2,1)</f>
        <v>0</v>
      </c>
      <c r="P203" s="164">
        <f>ROUND((IF(AND($E203&lt;&gt;"",P$1&gt;=$E203),VLOOKUP(P$1-$E203+1,Tablas!$A$82:$P$95,2+P$5,FALSE),0)-IF(AND($F203&lt;&gt;"",P$1&gt;$F203),VLOOKUP(P$1-$F203,Tablas!$A$82:$P$95,2+P$5,FALSE),0))*$D203,2)*IF($G203="x",2,1)</f>
        <v>0</v>
      </c>
      <c r="Q203" s="164">
        <f>ROUND((IF(AND($E203&lt;&gt;"",Q$1&gt;=$E203),VLOOKUP(Q$1-$E203+1,Tablas!$A$82:$P$95,2+Q$5,FALSE),0)-IF(AND($F203&lt;&gt;"",Q$1&gt;$F203),VLOOKUP(Q$1-$F203,Tablas!$A$82:$P$95,2+Q$5,FALSE),0))*$D203,2)*IF($G203="x",2,1)</f>
        <v>0</v>
      </c>
      <c r="R203" s="164">
        <f>ROUND((IF(AND($E203&lt;&gt;"",R$1&gt;=$E203),VLOOKUP(R$1-$E203+1,Tablas!$A$82:$P$95,2+R$5,FALSE),0)-IF(AND($F203&lt;&gt;"",R$1&gt;$F203),VLOOKUP(R$1-$F203,Tablas!$A$82:$P$95,2+R$5,FALSE),0))*$D203,2)*IF($G203="x",2,1)</f>
        <v>0</v>
      </c>
      <c r="S203" s="164">
        <f>ROUND((IF(AND($E203&lt;&gt;"",S$1&gt;=$E203),VLOOKUP(S$1-$E203+1,Tablas!$A$82:$P$95,2+S$5,FALSE),0)-IF(AND($F203&lt;&gt;"",S$1&gt;$F203),VLOOKUP(S$1-$F203,Tablas!$A$82:$P$95,2+S$5,FALSE),0))*$D203,2)*IF($G203="x",2,1)</f>
        <v>0</v>
      </c>
      <c r="T203" s="164">
        <f>ROUND((IF(AND($E203&lt;&gt;"",T$1&gt;=$E203),VLOOKUP(T$1-$E203+1,Tablas!$A$82:$P$95,2+T$5,FALSE),0)-IF(AND($F203&lt;&gt;"",T$1&gt;$F203),VLOOKUP(T$1-$F203,Tablas!$A$82:$P$95,2+T$5,FALSE),0))*$D203,2)*IF($G203="x",2,1)</f>
        <v>0</v>
      </c>
      <c r="U203" s="164">
        <f>ROUND((IF(AND($E203&lt;&gt;"",U$1&gt;=$E203),VLOOKUP(U$1-$E203+1,Tablas!$A$82:$P$95,2+U$5,FALSE),0)-IF(AND($F203&lt;&gt;"",U$1&gt;$F203),VLOOKUP(U$1-$F203,Tablas!$A$82:$P$95,2+U$5,FALSE),0))*$D203,2)*IF($G203="x",2,1)</f>
        <v>0</v>
      </c>
      <c r="V203" s="164">
        <f>ROUND((IF(AND($E203&lt;&gt;"",V$1&gt;=$E203),VLOOKUP(V$1-$E203+1,Tablas!$A$82:$P$95,2+V$5,FALSE),0)-IF(AND($F203&lt;&gt;"",V$1&gt;$F203),VLOOKUP(V$1-$F203,Tablas!$A$82:$P$95,2+V$5,FALSE),0))*D203,2)*IF($G203="x",2,1)</f>
        <v>0</v>
      </c>
      <c r="W203" s="78">
        <v>2</v>
      </c>
      <c r="X203" s="255"/>
      <c r="Y203" s="21"/>
      <c r="Z203" s="21"/>
      <c r="AA203" s="14"/>
      <c r="AB203" s="14"/>
      <c r="AC203" s="14"/>
      <c r="AD203" s="14"/>
      <c r="AE203" s="14"/>
      <c r="AF203" s="14"/>
      <c r="AG203" s="14"/>
    </row>
    <row r="204" spans="1:33" x14ac:dyDescent="0.2">
      <c r="A204" s="133" t="s">
        <v>99</v>
      </c>
      <c r="B204" s="239" t="s">
        <v>57</v>
      </c>
      <c r="C204" s="233" t="s">
        <v>233</v>
      </c>
      <c r="D204" s="136"/>
      <c r="E204" s="100"/>
      <c r="F204" s="140"/>
      <c r="G204" s="101"/>
      <c r="H204" s="164">
        <f>ROUND((IF(AND($E204&lt;&gt;"",H$1&gt;=$E204),VLOOKUP(H$1-$E204+1,Tablas!$A$82:$P$95,2+H$5,FALSE),0)-IF(AND($F204&lt;&gt;"",H$1&gt;$F204),VLOOKUP(H$1-$F204,Tablas!$A$82:$P$95,2+H$5,FALSE),0))*$D204,2)*IF($G204="x",2,1)</f>
        <v>0</v>
      </c>
      <c r="I204" s="164">
        <f>ROUND((IF(AND($E204&lt;&gt;"",I$1&gt;=$E204),VLOOKUP(I$1-$E204+1,Tablas!$A$82:$P$95,2+I$5,FALSE),0)-IF(AND($F204&lt;&gt;"",I$1&gt;$F204),VLOOKUP(I$1-$F204,Tablas!$A$82:$P$95,2+I$5,FALSE),0))*$D204,2)*IF($G204="x",2,1)</f>
        <v>0</v>
      </c>
      <c r="J204" s="164">
        <f>ROUND((IF(AND($E204&lt;&gt;"",J$1&gt;=$E204),VLOOKUP(J$1-$E204+1,Tablas!$A$82:$P$95,2+J$5,FALSE),0)-IF(AND($F204&lt;&gt;"",J$1&gt;$F204),VLOOKUP(J$1-$F204,Tablas!$A$82:$P$95,2+J$5,FALSE),0))*$D204,2)*IF($G204="x",2,1)</f>
        <v>0</v>
      </c>
      <c r="K204" s="164">
        <f>ROUND((IF(AND($E204&lt;&gt;"",K$1&gt;=$E204),VLOOKUP(K$1-$E204+1,Tablas!$A$82:$P$95,2+K$5,FALSE),0)-IF(AND($F204&lt;&gt;"",K$1&gt;$F204),VLOOKUP(K$1-$F204,Tablas!$A$82:$P$95,2+K$5,FALSE),0))*$D204,2)*IF($G204="x",2,1)</f>
        <v>0</v>
      </c>
      <c r="L204" s="164">
        <f>ROUND((IF(AND($E204&lt;&gt;"",L$1&gt;=$E204),VLOOKUP(L$1-$E204+1,Tablas!$A$82:$P$95,2+L$5,FALSE),0)-IF(AND($F204&lt;&gt;"",L$1&gt;$F204),VLOOKUP(L$1-$F204,Tablas!$A$82:$P$95,2+L$5,FALSE),0))*$D204,2)*IF($G204="x",2,1)</f>
        <v>0</v>
      </c>
      <c r="M204" s="164">
        <f>ROUND((IF(AND($E204&lt;&gt;"",M$1&gt;=$E204),VLOOKUP(M$1-$E204+1,Tablas!$A$82:$P$95,2+M$5,FALSE),0)-IF(AND($F204&lt;&gt;"",M$1&gt;$F204),VLOOKUP(M$1-$F204,Tablas!$A$82:$P$95,2+M$5,FALSE),0))*$D204,2)*IF($G204="x",2,1)</f>
        <v>0</v>
      </c>
      <c r="N204" s="164">
        <f>ROUND((IF(AND($E204&lt;&gt;"",N$1&gt;=$E204),VLOOKUP(N$1-$E204+1,Tablas!$A$82:$P$95,2+N$5,FALSE),0)-IF(AND($F204&lt;&gt;"",N$1&gt;$F204),VLOOKUP(N$1-$F204,Tablas!$A$82:$P$95,2+N$5,FALSE),0))*$D204,2)*IF($G204="x",2,1)</f>
        <v>0</v>
      </c>
      <c r="O204" s="164">
        <f>ROUND((IF(AND($E204&lt;&gt;"",O$1&gt;=$E204),VLOOKUP(O$1-$E204+1,Tablas!$A$82:$P$95,2+O$5,FALSE),0)-IF(AND($F204&lt;&gt;"",O$1&gt;$F204),VLOOKUP(O$1-$F204,Tablas!$A$82:$P$95,2+O$5,FALSE),0))*$D204,2)*IF($G204="x",2,1)</f>
        <v>0</v>
      </c>
      <c r="P204" s="164">
        <f>ROUND((IF(AND($E204&lt;&gt;"",P$1&gt;=$E204),VLOOKUP(P$1-$E204+1,Tablas!$A$82:$P$95,2+P$5,FALSE),0)-IF(AND($F204&lt;&gt;"",P$1&gt;$F204),VLOOKUP(P$1-$F204,Tablas!$A$82:$P$95,2+P$5,FALSE),0))*$D204,2)*IF($G204="x",2,1)</f>
        <v>0</v>
      </c>
      <c r="Q204" s="164">
        <f>ROUND((IF(AND($E204&lt;&gt;"",Q$1&gt;=$E204),VLOOKUP(Q$1-$E204+1,Tablas!$A$82:$P$95,2+Q$5,FALSE),0)-IF(AND($F204&lt;&gt;"",Q$1&gt;$F204),VLOOKUP(Q$1-$F204,Tablas!$A$82:$P$95,2+Q$5,FALSE),0))*$D204,2)*IF($G204="x",2,1)</f>
        <v>0</v>
      </c>
      <c r="R204" s="164">
        <f>ROUND((IF(AND($E204&lt;&gt;"",R$1&gt;=$E204),VLOOKUP(R$1-$E204+1,Tablas!$A$82:$P$95,2+R$5,FALSE),0)-IF(AND($F204&lt;&gt;"",R$1&gt;$F204),VLOOKUP(R$1-$F204,Tablas!$A$82:$P$95,2+R$5,FALSE),0))*$D204,2)*IF($G204="x",2,1)</f>
        <v>0</v>
      </c>
      <c r="S204" s="164">
        <f>ROUND((IF(AND($E204&lt;&gt;"",S$1&gt;=$E204),VLOOKUP(S$1-$E204+1,Tablas!$A$82:$P$95,2+S$5,FALSE),0)-IF(AND($F204&lt;&gt;"",S$1&gt;$F204),VLOOKUP(S$1-$F204,Tablas!$A$82:$P$95,2+S$5,FALSE),0))*$D204,2)*IF($G204="x",2,1)</f>
        <v>0</v>
      </c>
      <c r="T204" s="164">
        <f>ROUND((IF(AND($E204&lt;&gt;"",T$1&gt;=$E204),VLOOKUP(T$1-$E204+1,Tablas!$A$82:$P$95,2+T$5,FALSE),0)-IF(AND($F204&lt;&gt;"",T$1&gt;$F204),VLOOKUP(T$1-$F204,Tablas!$A$82:$P$95,2+T$5,FALSE),0))*$D204,2)*IF($G204="x",2,1)</f>
        <v>0</v>
      </c>
      <c r="U204" s="164">
        <f>ROUND((IF(AND($E204&lt;&gt;"",U$1&gt;=$E204),VLOOKUP(U$1-$E204+1,Tablas!$A$82:$P$95,2+U$5,FALSE),0)-IF(AND($F204&lt;&gt;"",U$1&gt;$F204),VLOOKUP(U$1-$F204,Tablas!$A$82:$P$95,2+U$5,FALSE),0))*$D204,2)*IF($G204="x",2,1)</f>
        <v>0</v>
      </c>
      <c r="V204" s="164">
        <f>ROUND((IF(AND($E204&lt;&gt;"",V$1&gt;=$E204),VLOOKUP(V$1-$E204+1,Tablas!$A$82:$P$95,2+V$5,FALSE),0)-IF(AND($F204&lt;&gt;"",V$1&gt;$F204),VLOOKUP(V$1-$F204,Tablas!$A$82:$P$95,2+V$5,FALSE),0))*D204,2)*IF($G204="x",2,1)</f>
        <v>0</v>
      </c>
      <c r="W204" s="78">
        <v>3</v>
      </c>
      <c r="X204" s="255"/>
      <c r="Y204" s="21"/>
      <c r="Z204" s="21"/>
      <c r="AA204" s="14"/>
      <c r="AB204" s="14"/>
      <c r="AC204" s="14"/>
      <c r="AD204" s="14"/>
      <c r="AE204" s="14"/>
      <c r="AF204" s="14"/>
      <c r="AG204" s="14"/>
    </row>
    <row r="205" spans="1:33" x14ac:dyDescent="0.2">
      <c r="A205" s="133" t="s">
        <v>99</v>
      </c>
      <c r="B205" s="135" t="s">
        <v>58</v>
      </c>
      <c r="C205" s="233" t="s">
        <v>233</v>
      </c>
      <c r="D205" s="136"/>
      <c r="E205" s="102"/>
      <c r="F205" s="141"/>
      <c r="G205" s="103"/>
      <c r="H205" s="164">
        <f>ROUND((IF(AND($E205&lt;&gt;"",H$1&gt;=$E205),VLOOKUP(H$1-$E205+1,Tablas!$A$82:$P$95,2+H$5,FALSE),0)-IF(AND($F205&lt;&gt;"",H$1&gt;$F205),VLOOKUP(H$1-$F205,Tablas!$A$82:$P$95,2+H$5,FALSE),0))*$D205,2)*IF($G205="x",2,1)</f>
        <v>0</v>
      </c>
      <c r="I205" s="164">
        <f>ROUND((IF(AND($E205&lt;&gt;"",I$1&gt;=$E205),VLOOKUP(I$1-$E205+1,Tablas!$A$82:$P$95,2+I$5,FALSE),0)-IF(AND($F205&lt;&gt;"",I$1&gt;$F205),VLOOKUP(I$1-$F205,Tablas!$A$82:$P$95,2+I$5,FALSE),0))*$D205,2)*IF($G205="x",2,1)</f>
        <v>0</v>
      </c>
      <c r="J205" s="164">
        <f>ROUND((IF(AND($E205&lt;&gt;"",J$1&gt;=$E205),VLOOKUP(J$1-$E205+1,Tablas!$A$82:$P$95,2+J$5,FALSE),0)-IF(AND($F205&lt;&gt;"",J$1&gt;$F205),VLOOKUP(J$1-$F205,Tablas!$A$82:$P$95,2+J$5,FALSE),0))*$D205,2)*IF($G205="x",2,1)</f>
        <v>0</v>
      </c>
      <c r="K205" s="164">
        <f>ROUND((IF(AND($E205&lt;&gt;"",K$1&gt;=$E205),VLOOKUP(K$1-$E205+1,Tablas!$A$82:$P$95,2+K$5,FALSE),0)-IF(AND($F205&lt;&gt;"",K$1&gt;$F205),VLOOKUP(K$1-$F205,Tablas!$A$82:$P$95,2+K$5,FALSE),0))*$D205,2)*IF($G205="x",2,1)</f>
        <v>0</v>
      </c>
      <c r="L205" s="164">
        <f>ROUND((IF(AND($E205&lt;&gt;"",L$1&gt;=$E205),VLOOKUP(L$1-$E205+1,Tablas!$A$82:$P$95,2+L$5,FALSE),0)-IF(AND($F205&lt;&gt;"",L$1&gt;$F205),VLOOKUP(L$1-$F205,Tablas!$A$82:$P$95,2+L$5,FALSE),0))*$D205,2)*IF($G205="x",2,1)</f>
        <v>0</v>
      </c>
      <c r="M205" s="164">
        <f>ROUND((IF(AND($E205&lt;&gt;"",M$1&gt;=$E205),VLOOKUP(M$1-$E205+1,Tablas!$A$82:$P$95,2+M$5,FALSE),0)-IF(AND($F205&lt;&gt;"",M$1&gt;$F205),VLOOKUP(M$1-$F205,Tablas!$A$82:$P$95,2+M$5,FALSE),0))*$D205,2)*IF($G205="x",2,1)</f>
        <v>0</v>
      </c>
      <c r="N205" s="164">
        <f>ROUND((IF(AND($E205&lt;&gt;"",N$1&gt;=$E205),VLOOKUP(N$1-$E205+1,Tablas!$A$82:$P$95,2+N$5,FALSE),0)-IF(AND($F205&lt;&gt;"",N$1&gt;$F205),VLOOKUP(N$1-$F205,Tablas!$A$82:$P$95,2+N$5,FALSE),0))*$D205,2)*IF($G205="x",2,1)</f>
        <v>0</v>
      </c>
      <c r="O205" s="164">
        <f>ROUND((IF(AND($E205&lt;&gt;"",O$1&gt;=$E205),VLOOKUP(O$1-$E205+1,Tablas!$A$82:$P$95,2+O$5,FALSE),0)-IF(AND($F205&lt;&gt;"",O$1&gt;$F205),VLOOKUP(O$1-$F205,Tablas!$A$82:$P$95,2+O$5,FALSE),0))*$D205,2)*IF($G205="x",2,1)</f>
        <v>0</v>
      </c>
      <c r="P205" s="164">
        <f>ROUND((IF(AND($E205&lt;&gt;"",P$1&gt;=$E205),VLOOKUP(P$1-$E205+1,Tablas!$A$82:$P$95,2+P$5,FALSE),0)-IF(AND($F205&lt;&gt;"",P$1&gt;$F205),VLOOKUP(P$1-$F205,Tablas!$A$82:$P$95,2+P$5,FALSE),0))*$D205,2)*IF($G205="x",2,1)</f>
        <v>0</v>
      </c>
      <c r="Q205" s="164">
        <f>ROUND((IF(AND($E205&lt;&gt;"",Q$1&gt;=$E205),VLOOKUP(Q$1-$E205+1,Tablas!$A$82:$P$95,2+Q$5,FALSE),0)-IF(AND($F205&lt;&gt;"",Q$1&gt;$F205),VLOOKUP(Q$1-$F205,Tablas!$A$82:$P$95,2+Q$5,FALSE),0))*$D205,2)*IF($G205="x",2,1)</f>
        <v>0</v>
      </c>
      <c r="R205" s="164">
        <f>ROUND((IF(AND($E205&lt;&gt;"",R$1&gt;=$E205),VLOOKUP(R$1-$E205+1,Tablas!$A$82:$P$95,2+R$5,FALSE),0)-IF(AND($F205&lt;&gt;"",R$1&gt;$F205),VLOOKUP(R$1-$F205,Tablas!$A$82:$P$95,2+R$5,FALSE),0))*$D205,2)*IF($G205="x",2,1)</f>
        <v>0</v>
      </c>
      <c r="S205" s="164">
        <f>ROUND((IF(AND($E205&lt;&gt;"",S$1&gt;=$E205),VLOOKUP(S$1-$E205+1,Tablas!$A$82:$P$95,2+S$5,FALSE),0)-IF(AND($F205&lt;&gt;"",S$1&gt;$F205),VLOOKUP(S$1-$F205,Tablas!$A$82:$P$95,2+S$5,FALSE),0))*$D205,2)*IF($G205="x",2,1)</f>
        <v>0</v>
      </c>
      <c r="T205" s="164">
        <f>ROUND((IF(AND($E205&lt;&gt;"",T$1&gt;=$E205),VLOOKUP(T$1-$E205+1,Tablas!$A$82:$P$95,2+T$5,FALSE),0)-IF(AND($F205&lt;&gt;"",T$1&gt;$F205),VLOOKUP(T$1-$F205,Tablas!$A$82:$P$95,2+T$5,FALSE),0))*$D205,2)*IF($G205="x",2,1)</f>
        <v>0</v>
      </c>
      <c r="U205" s="164">
        <f>ROUND((IF(AND($E205&lt;&gt;"",U$1&gt;=$E205),VLOOKUP(U$1-$E205+1,Tablas!$A$82:$P$95,2+U$5,FALSE),0)-IF(AND($F205&lt;&gt;"",U$1&gt;$F205),VLOOKUP(U$1-$F205,Tablas!$A$82:$P$95,2+U$5,FALSE),0))*$D205,2)*IF($G205="x",2,1)</f>
        <v>0</v>
      </c>
      <c r="V205" s="164">
        <f>ROUND((IF(AND($E205&lt;&gt;"",V$1&gt;=$E205),VLOOKUP(V$1-$E205+1,Tablas!$A$82:$P$95,2+V$5,FALSE),0)-IF(AND($F205&lt;&gt;"",V$1&gt;$F205),VLOOKUP(V$1-$F205,Tablas!$A$82:$P$95,2+V$5,FALSE),0))*D205,2)*IF($G205="x",2,1)</f>
        <v>0</v>
      </c>
      <c r="W205" s="78">
        <v>4</v>
      </c>
      <c r="X205" s="255"/>
      <c r="Y205" s="21"/>
      <c r="Z205" s="21"/>
      <c r="AA205" s="14"/>
      <c r="AB205" s="14"/>
      <c r="AC205" s="14"/>
      <c r="AD205" s="14"/>
      <c r="AE205" s="14"/>
      <c r="AF205" s="14"/>
      <c r="AG205" s="14"/>
    </row>
    <row r="206" spans="1:33" x14ac:dyDescent="0.2">
      <c r="A206" s="134" t="s">
        <v>98</v>
      </c>
      <c r="B206" s="135" t="s">
        <v>59</v>
      </c>
      <c r="C206" s="233" t="s">
        <v>233</v>
      </c>
      <c r="D206" s="136"/>
      <c r="E206" s="102"/>
      <c r="F206" s="141"/>
      <c r="G206" s="103"/>
      <c r="H206" s="164">
        <f>ROUND((IF(AND($E206&lt;&gt;"",H$1&gt;=$E206),VLOOKUP(H$1-$E206+1,Tablas!$A$82:$P$95,2+H$5,FALSE),0)-IF(AND($F206&lt;&gt;"",H$1&gt;$F206),VLOOKUP(H$1-$F206,Tablas!$A$82:$P$95,2+H$5,FALSE),0))*$D206,2)*IF($G206="x",2,1)</f>
        <v>0</v>
      </c>
      <c r="I206" s="164">
        <f>ROUND((IF(AND($E206&lt;&gt;"",I$1&gt;=$E206),VLOOKUP(I$1-$E206+1,Tablas!$A$82:$P$95,2+I$5,FALSE),0)-IF(AND($F206&lt;&gt;"",I$1&gt;$F206),VLOOKUP(I$1-$F206,Tablas!$A$82:$P$95,2+I$5,FALSE),0))*$D206,2)*IF($G206="x",2,1)</f>
        <v>0</v>
      </c>
      <c r="J206" s="164">
        <f>ROUND((IF(AND($E206&lt;&gt;"",J$1&gt;=$E206),VLOOKUP(J$1-$E206+1,Tablas!$A$82:$P$95,2+J$5,FALSE),0)-IF(AND($F206&lt;&gt;"",J$1&gt;$F206),VLOOKUP(J$1-$F206,Tablas!$A$82:$P$95,2+J$5,FALSE),0))*$D206,2)*IF($G206="x",2,1)</f>
        <v>0</v>
      </c>
      <c r="K206" s="164">
        <f>ROUND((IF(AND($E206&lt;&gt;"",K$1&gt;=$E206),VLOOKUP(K$1-$E206+1,Tablas!$A$82:$P$95,2+K$5,FALSE),0)-IF(AND($F206&lt;&gt;"",K$1&gt;$F206),VLOOKUP(K$1-$F206,Tablas!$A$82:$P$95,2+K$5,FALSE),0))*$D206,2)*IF($G206="x",2,1)</f>
        <v>0</v>
      </c>
      <c r="L206" s="164">
        <f>ROUND((IF(AND($E206&lt;&gt;"",L$1&gt;=$E206),VLOOKUP(L$1-$E206+1,Tablas!$A$82:$P$95,2+L$5,FALSE),0)-IF(AND($F206&lt;&gt;"",L$1&gt;$F206),VLOOKUP(L$1-$F206,Tablas!$A$82:$P$95,2+L$5,FALSE),0))*$D206,2)*IF($G206="x",2,1)</f>
        <v>0</v>
      </c>
      <c r="M206" s="164">
        <f>ROUND((IF(AND($E206&lt;&gt;"",M$1&gt;=$E206),VLOOKUP(M$1-$E206+1,Tablas!$A$82:$P$95,2+M$5,FALSE),0)-IF(AND($F206&lt;&gt;"",M$1&gt;$F206),VLOOKUP(M$1-$F206,Tablas!$A$82:$P$95,2+M$5,FALSE),0))*$D206,2)*IF($G206="x",2,1)</f>
        <v>0</v>
      </c>
      <c r="N206" s="164">
        <f>ROUND((IF(AND($E206&lt;&gt;"",N$1&gt;=$E206),VLOOKUP(N$1-$E206+1,Tablas!$A$82:$P$95,2+N$5,FALSE),0)-IF(AND($F206&lt;&gt;"",N$1&gt;$F206),VLOOKUP(N$1-$F206,Tablas!$A$82:$P$95,2+N$5,FALSE),0))*$D206,2)*IF($G206="x",2,1)</f>
        <v>0</v>
      </c>
      <c r="O206" s="164">
        <f>ROUND((IF(AND($E206&lt;&gt;"",O$1&gt;=$E206),VLOOKUP(O$1-$E206+1,Tablas!$A$82:$P$95,2+O$5,FALSE),0)-IF(AND($F206&lt;&gt;"",O$1&gt;$F206),VLOOKUP(O$1-$F206,Tablas!$A$82:$P$95,2+O$5,FALSE),0))*$D206,2)*IF($G206="x",2,1)</f>
        <v>0</v>
      </c>
      <c r="P206" s="164">
        <f>ROUND((IF(AND($E206&lt;&gt;"",P$1&gt;=$E206),VLOOKUP(P$1-$E206+1,Tablas!$A$82:$P$95,2+P$5,FALSE),0)-IF(AND($F206&lt;&gt;"",P$1&gt;$F206),VLOOKUP(P$1-$F206,Tablas!$A$82:$P$95,2+P$5,FALSE),0))*$D206,2)*IF($G206="x",2,1)</f>
        <v>0</v>
      </c>
      <c r="Q206" s="164">
        <f>ROUND((IF(AND($E206&lt;&gt;"",Q$1&gt;=$E206),VLOOKUP(Q$1-$E206+1,Tablas!$A$82:$P$95,2+Q$5,FALSE),0)-IF(AND($F206&lt;&gt;"",Q$1&gt;$F206),VLOOKUP(Q$1-$F206,Tablas!$A$82:$P$95,2+Q$5,FALSE),0))*$D206,2)*IF($G206="x",2,1)</f>
        <v>0</v>
      </c>
      <c r="R206" s="164">
        <f>ROUND((IF(AND($E206&lt;&gt;"",R$1&gt;=$E206),VLOOKUP(R$1-$E206+1,Tablas!$A$82:$P$95,2+R$5,FALSE),0)-IF(AND($F206&lt;&gt;"",R$1&gt;$F206),VLOOKUP(R$1-$F206,Tablas!$A$82:$P$95,2+R$5,FALSE),0))*$D206,2)*IF($G206="x",2,1)</f>
        <v>0</v>
      </c>
      <c r="S206" s="164">
        <f>ROUND((IF(AND($E206&lt;&gt;"",S$1&gt;=$E206),VLOOKUP(S$1-$E206+1,Tablas!$A$82:$P$95,2+S$5,FALSE),0)-IF(AND($F206&lt;&gt;"",S$1&gt;$F206),VLOOKUP(S$1-$F206,Tablas!$A$82:$P$95,2+S$5,FALSE),0))*$D206,2)*IF($G206="x",2,1)</f>
        <v>0</v>
      </c>
      <c r="T206" s="164">
        <f>ROUND((IF(AND($E206&lt;&gt;"",T$1&gt;=$E206),VLOOKUP(T$1-$E206+1,Tablas!$A$82:$P$95,2+T$5,FALSE),0)-IF(AND($F206&lt;&gt;"",T$1&gt;$F206),VLOOKUP(T$1-$F206,Tablas!$A$82:$P$95,2+T$5,FALSE),0))*$D206,2)*IF($G206="x",2,1)</f>
        <v>0</v>
      </c>
      <c r="U206" s="164">
        <f>ROUND((IF(AND($E206&lt;&gt;"",U$1&gt;=$E206),VLOOKUP(U$1-$E206+1,Tablas!$A$82:$P$95,2+U$5,FALSE),0)-IF(AND($F206&lt;&gt;"",U$1&gt;$F206),VLOOKUP(U$1-$F206,Tablas!$A$82:$P$95,2+U$5,FALSE),0))*$D206,2)*IF($G206="x",2,1)</f>
        <v>0</v>
      </c>
      <c r="V206" s="164">
        <f>ROUND((IF(AND($E206&lt;&gt;"",V$1&gt;=$E206),VLOOKUP(V$1-$E206+1,Tablas!$A$82:$P$95,2+V$5,FALSE),0)-IF(AND($F206&lt;&gt;"",V$1&gt;$F206),VLOOKUP(V$1-$F206,Tablas!$A$82:$P$95,2+V$5,FALSE),0))*D206,2)*IF($G206="x",2,1)</f>
        <v>0</v>
      </c>
      <c r="W206" s="78">
        <v>5</v>
      </c>
      <c r="X206" s="255"/>
      <c r="Y206" s="21"/>
      <c r="Z206" s="21"/>
      <c r="AA206" s="14"/>
      <c r="AB206" s="14"/>
      <c r="AC206" s="14"/>
      <c r="AD206" s="14"/>
      <c r="AE206" s="14"/>
      <c r="AF206" s="14"/>
      <c r="AG206" s="14"/>
    </row>
    <row r="207" spans="1:33" x14ac:dyDescent="0.2">
      <c r="A207" s="134" t="s">
        <v>98</v>
      </c>
      <c r="B207" s="135" t="s">
        <v>60</v>
      </c>
      <c r="C207" s="233" t="s">
        <v>233</v>
      </c>
      <c r="D207" s="136"/>
      <c r="E207" s="102"/>
      <c r="F207" s="141"/>
      <c r="G207" s="103"/>
      <c r="H207" s="164">
        <f>ROUND((IF(AND($E207&lt;&gt;"",H$1&gt;=$E207),VLOOKUP(H$1-$E207+1,Tablas!$A$82:$P$95,2+H$5,FALSE),0)-IF(AND($F207&lt;&gt;"",H$1&gt;$F207),VLOOKUP(H$1-$F207,Tablas!$A$82:$P$95,2+H$5,FALSE),0))*$D207,2)*IF($G207="x",2,1)</f>
        <v>0</v>
      </c>
      <c r="I207" s="164">
        <f>ROUND((IF(AND($E207&lt;&gt;"",I$1&gt;=$E207),VLOOKUP(I$1-$E207+1,Tablas!$A$82:$P$95,2+I$5,FALSE),0)-IF(AND($F207&lt;&gt;"",I$1&gt;$F207),VLOOKUP(I$1-$F207,Tablas!$A$82:$P$95,2+I$5,FALSE),0))*$D207,2)*IF($G207="x",2,1)</f>
        <v>0</v>
      </c>
      <c r="J207" s="164">
        <f>ROUND((IF(AND($E207&lt;&gt;"",J$1&gt;=$E207),VLOOKUP(J$1-$E207+1,Tablas!$A$82:$P$95,2+J$5,FALSE),0)-IF(AND($F207&lt;&gt;"",J$1&gt;$F207),VLOOKUP(J$1-$F207,Tablas!$A$82:$P$95,2+J$5,FALSE),0))*$D207,2)*IF($G207="x",2,1)</f>
        <v>0</v>
      </c>
      <c r="K207" s="164">
        <f>ROUND((IF(AND($E207&lt;&gt;"",K$1&gt;=$E207),VLOOKUP(K$1-$E207+1,Tablas!$A$82:$P$95,2+K$5,FALSE),0)-IF(AND($F207&lt;&gt;"",K$1&gt;$F207),VLOOKUP(K$1-$F207,Tablas!$A$82:$P$95,2+K$5,FALSE),0))*$D207,2)*IF($G207="x",2,1)</f>
        <v>0</v>
      </c>
      <c r="L207" s="164">
        <f>ROUND((IF(AND($E207&lt;&gt;"",L$1&gt;=$E207),VLOOKUP(L$1-$E207+1,Tablas!$A$82:$P$95,2+L$5,FALSE),0)-IF(AND($F207&lt;&gt;"",L$1&gt;$F207),VLOOKUP(L$1-$F207,Tablas!$A$82:$P$95,2+L$5,FALSE),0))*$D207,2)*IF($G207="x",2,1)</f>
        <v>0</v>
      </c>
      <c r="M207" s="164">
        <f>ROUND((IF(AND($E207&lt;&gt;"",M$1&gt;=$E207),VLOOKUP(M$1-$E207+1,Tablas!$A$82:$P$95,2+M$5,FALSE),0)-IF(AND($F207&lt;&gt;"",M$1&gt;$F207),VLOOKUP(M$1-$F207,Tablas!$A$82:$P$95,2+M$5,FALSE),0))*$D207,2)*IF($G207="x",2,1)</f>
        <v>0</v>
      </c>
      <c r="N207" s="164">
        <f>ROUND((IF(AND($E207&lt;&gt;"",N$1&gt;=$E207),VLOOKUP(N$1-$E207+1,Tablas!$A$82:$P$95,2+N$5,FALSE),0)-IF(AND($F207&lt;&gt;"",N$1&gt;$F207),VLOOKUP(N$1-$F207,Tablas!$A$82:$P$95,2+N$5,FALSE),0))*$D207,2)*IF($G207="x",2,1)</f>
        <v>0</v>
      </c>
      <c r="O207" s="164">
        <f>ROUND((IF(AND($E207&lt;&gt;"",O$1&gt;=$E207),VLOOKUP(O$1-$E207+1,Tablas!$A$82:$P$95,2+O$5,FALSE),0)-IF(AND($F207&lt;&gt;"",O$1&gt;$F207),VLOOKUP(O$1-$F207,Tablas!$A$82:$P$95,2+O$5,FALSE),0))*$D207,2)*IF($G207="x",2,1)</f>
        <v>0</v>
      </c>
      <c r="P207" s="164">
        <f>ROUND((IF(AND($E207&lt;&gt;"",P$1&gt;=$E207),VLOOKUP(P$1-$E207+1,Tablas!$A$82:$P$95,2+P$5,FALSE),0)-IF(AND($F207&lt;&gt;"",P$1&gt;$F207),VLOOKUP(P$1-$F207,Tablas!$A$82:$P$95,2+P$5,FALSE),0))*$D207,2)*IF($G207="x",2,1)</f>
        <v>0</v>
      </c>
      <c r="Q207" s="164">
        <f>ROUND((IF(AND($E207&lt;&gt;"",Q$1&gt;=$E207),VLOOKUP(Q$1-$E207+1,Tablas!$A$82:$P$95,2+Q$5,FALSE),0)-IF(AND($F207&lt;&gt;"",Q$1&gt;$F207),VLOOKUP(Q$1-$F207,Tablas!$A$82:$P$95,2+Q$5,FALSE),0))*$D207,2)*IF($G207="x",2,1)</f>
        <v>0</v>
      </c>
      <c r="R207" s="164">
        <f>ROUND((IF(AND($E207&lt;&gt;"",R$1&gt;=$E207),VLOOKUP(R$1-$E207+1,Tablas!$A$82:$P$95,2+R$5,FALSE),0)-IF(AND($F207&lt;&gt;"",R$1&gt;$F207),VLOOKUP(R$1-$F207,Tablas!$A$82:$P$95,2+R$5,FALSE),0))*$D207,2)*IF($G207="x",2,1)</f>
        <v>0</v>
      </c>
      <c r="S207" s="164">
        <f>ROUND((IF(AND($E207&lt;&gt;"",S$1&gt;=$E207),VLOOKUP(S$1-$E207+1,Tablas!$A$82:$P$95,2+S$5,FALSE),0)-IF(AND($F207&lt;&gt;"",S$1&gt;$F207),VLOOKUP(S$1-$F207,Tablas!$A$82:$P$95,2+S$5,FALSE),0))*$D207,2)*IF($G207="x",2,1)</f>
        <v>0</v>
      </c>
      <c r="T207" s="164">
        <f>ROUND((IF(AND($E207&lt;&gt;"",T$1&gt;=$E207),VLOOKUP(T$1-$E207+1,Tablas!$A$82:$P$95,2+T$5,FALSE),0)-IF(AND($F207&lt;&gt;"",T$1&gt;$F207),VLOOKUP(T$1-$F207,Tablas!$A$82:$P$95,2+T$5,FALSE),0))*$D207,2)*IF($G207="x",2,1)</f>
        <v>0</v>
      </c>
      <c r="U207" s="164">
        <f>ROUND((IF(AND($E207&lt;&gt;"",U$1&gt;=$E207),VLOOKUP(U$1-$E207+1,Tablas!$A$82:$P$95,2+U$5,FALSE),0)-IF(AND($F207&lt;&gt;"",U$1&gt;$F207),VLOOKUP(U$1-$F207,Tablas!$A$82:$P$95,2+U$5,FALSE),0))*$D207,2)*IF($G207="x",2,1)</f>
        <v>0</v>
      </c>
      <c r="V207" s="164">
        <f>ROUND((IF(AND($E207&lt;&gt;"",V$1&gt;=$E207),VLOOKUP(V$1-$E207+1,Tablas!$A$82:$P$95,2+V$5,FALSE),0)-IF(AND($F207&lt;&gt;"",V$1&gt;$F207),VLOOKUP(V$1-$F207,Tablas!$A$82:$P$95,2+V$5,FALSE),0))*D207,2)*IF($G207="x",2,1)</f>
        <v>0</v>
      </c>
      <c r="W207" s="78">
        <v>6</v>
      </c>
      <c r="X207" s="255"/>
      <c r="Y207" s="21"/>
      <c r="Z207" s="21"/>
      <c r="AA207" s="14"/>
      <c r="AB207" s="14"/>
      <c r="AC207" s="14"/>
      <c r="AD207" s="14"/>
      <c r="AE207" s="14"/>
      <c r="AF207" s="14"/>
      <c r="AG207" s="14"/>
    </row>
    <row r="208" spans="1:33" x14ac:dyDescent="0.2">
      <c r="A208" s="134" t="s">
        <v>98</v>
      </c>
      <c r="B208" s="135" t="s">
        <v>61</v>
      </c>
      <c r="C208" s="233" t="s">
        <v>233</v>
      </c>
      <c r="D208" s="136"/>
      <c r="E208" s="102"/>
      <c r="F208" s="141"/>
      <c r="G208" s="103"/>
      <c r="H208" s="164">
        <f>ROUND((IF(AND($E208&lt;&gt;"",H$1&gt;=$E208),VLOOKUP(H$1-$E208+1,Tablas!$A$82:$P$95,2+H$5,FALSE),0)-IF(AND($F208&lt;&gt;"",H$1&gt;$F208),VLOOKUP(H$1-$F208,Tablas!$A$82:$P$95,2+H$5,FALSE),0))*$D208,2)*IF($G208="x",2,1)</f>
        <v>0</v>
      </c>
      <c r="I208" s="164">
        <f>ROUND((IF(AND($E208&lt;&gt;"",I$1&gt;=$E208),VLOOKUP(I$1-$E208+1,Tablas!$A$82:$P$95,2+I$5,FALSE),0)-IF(AND($F208&lt;&gt;"",I$1&gt;$F208),VLOOKUP(I$1-$F208,Tablas!$A$82:$P$95,2+I$5,FALSE),0))*$D208,2)*IF($G208="x",2,1)</f>
        <v>0</v>
      </c>
      <c r="J208" s="164">
        <f>ROUND((IF(AND($E208&lt;&gt;"",J$1&gt;=$E208),VLOOKUP(J$1-$E208+1,Tablas!$A$82:$P$95,2+J$5,FALSE),0)-IF(AND($F208&lt;&gt;"",J$1&gt;$F208),VLOOKUP(J$1-$F208,Tablas!$A$82:$P$95,2+J$5,FALSE),0))*$D208,2)*IF($G208="x",2,1)</f>
        <v>0</v>
      </c>
      <c r="K208" s="164">
        <f>ROUND((IF(AND($E208&lt;&gt;"",K$1&gt;=$E208),VLOOKUP(K$1-$E208+1,Tablas!$A$82:$P$95,2+K$5,FALSE),0)-IF(AND($F208&lt;&gt;"",K$1&gt;$F208),VLOOKUP(K$1-$F208,Tablas!$A$82:$P$95,2+K$5,FALSE),0))*$D208,2)*IF($G208="x",2,1)</f>
        <v>0</v>
      </c>
      <c r="L208" s="164">
        <f>ROUND((IF(AND($E208&lt;&gt;"",L$1&gt;=$E208),VLOOKUP(L$1-$E208+1,Tablas!$A$82:$P$95,2+L$5,FALSE),0)-IF(AND($F208&lt;&gt;"",L$1&gt;$F208),VLOOKUP(L$1-$F208,Tablas!$A$82:$P$95,2+L$5,FALSE),0))*$D208,2)*IF($G208="x",2,1)</f>
        <v>0</v>
      </c>
      <c r="M208" s="164">
        <f>ROUND((IF(AND($E208&lt;&gt;"",M$1&gt;=$E208),VLOOKUP(M$1-$E208+1,Tablas!$A$82:$P$95,2+M$5,FALSE),0)-IF(AND($F208&lt;&gt;"",M$1&gt;$F208),VLOOKUP(M$1-$F208,Tablas!$A$82:$P$95,2+M$5,FALSE),0))*$D208,2)*IF($G208="x",2,1)</f>
        <v>0</v>
      </c>
      <c r="N208" s="164">
        <f>ROUND((IF(AND($E208&lt;&gt;"",N$1&gt;=$E208),VLOOKUP(N$1-$E208+1,Tablas!$A$82:$P$95,2+N$5,FALSE),0)-IF(AND($F208&lt;&gt;"",N$1&gt;$F208),VLOOKUP(N$1-$F208,Tablas!$A$82:$P$95,2+N$5,FALSE),0))*$D208,2)*IF($G208="x",2,1)</f>
        <v>0</v>
      </c>
      <c r="O208" s="164">
        <f>ROUND((IF(AND($E208&lt;&gt;"",O$1&gt;=$E208),VLOOKUP(O$1-$E208+1,Tablas!$A$82:$P$95,2+O$5,FALSE),0)-IF(AND($F208&lt;&gt;"",O$1&gt;$F208),VLOOKUP(O$1-$F208,Tablas!$A$82:$P$95,2+O$5,FALSE),0))*$D208,2)*IF($G208="x",2,1)</f>
        <v>0</v>
      </c>
      <c r="P208" s="164">
        <f>ROUND((IF(AND($E208&lt;&gt;"",P$1&gt;=$E208),VLOOKUP(P$1-$E208+1,Tablas!$A$82:$P$95,2+P$5,FALSE),0)-IF(AND($F208&lt;&gt;"",P$1&gt;$F208),VLOOKUP(P$1-$F208,Tablas!$A$82:$P$95,2+P$5,FALSE),0))*$D208,2)*IF($G208="x",2,1)</f>
        <v>0</v>
      </c>
      <c r="Q208" s="164">
        <f>ROUND((IF(AND($E208&lt;&gt;"",Q$1&gt;=$E208),VLOOKUP(Q$1-$E208+1,Tablas!$A$82:$P$95,2+Q$5,FALSE),0)-IF(AND($F208&lt;&gt;"",Q$1&gt;$F208),VLOOKUP(Q$1-$F208,Tablas!$A$82:$P$95,2+Q$5,FALSE),0))*$D208,2)*IF($G208="x",2,1)</f>
        <v>0</v>
      </c>
      <c r="R208" s="164">
        <f>ROUND((IF(AND($E208&lt;&gt;"",R$1&gt;=$E208),VLOOKUP(R$1-$E208+1,Tablas!$A$82:$P$95,2+R$5,FALSE),0)-IF(AND($F208&lt;&gt;"",R$1&gt;$F208),VLOOKUP(R$1-$F208,Tablas!$A$82:$P$95,2+R$5,FALSE),0))*$D208,2)*IF($G208="x",2,1)</f>
        <v>0</v>
      </c>
      <c r="S208" s="164">
        <f>ROUND((IF(AND($E208&lt;&gt;"",S$1&gt;=$E208),VLOOKUP(S$1-$E208+1,Tablas!$A$82:$P$95,2+S$5,FALSE),0)-IF(AND($F208&lt;&gt;"",S$1&gt;$F208),VLOOKUP(S$1-$F208,Tablas!$A$82:$P$95,2+S$5,FALSE),0))*$D208,2)*IF($G208="x",2,1)</f>
        <v>0</v>
      </c>
      <c r="T208" s="164">
        <f>ROUND((IF(AND($E208&lt;&gt;"",T$1&gt;=$E208),VLOOKUP(T$1-$E208+1,Tablas!$A$82:$P$95,2+T$5,FALSE),0)-IF(AND($F208&lt;&gt;"",T$1&gt;$F208),VLOOKUP(T$1-$F208,Tablas!$A$82:$P$95,2+T$5,FALSE),0))*$D208,2)*IF($G208="x",2,1)</f>
        <v>0</v>
      </c>
      <c r="U208" s="164">
        <f>ROUND((IF(AND($E208&lt;&gt;"",U$1&gt;=$E208),VLOOKUP(U$1-$E208+1,Tablas!$A$82:$P$95,2+U$5,FALSE),0)-IF(AND($F208&lt;&gt;"",U$1&gt;$F208),VLOOKUP(U$1-$F208,Tablas!$A$82:$P$95,2+U$5,FALSE),0))*$D208,2)*IF($G208="x",2,1)</f>
        <v>0</v>
      </c>
      <c r="V208" s="164">
        <f>ROUND((IF(AND($E208&lt;&gt;"",V$1&gt;=$E208),VLOOKUP(V$1-$E208+1,Tablas!$A$82:$P$95,2+V$5,FALSE),0)-IF(AND($F208&lt;&gt;"",V$1&gt;$F208),VLOOKUP(V$1-$F208,Tablas!$A$82:$P$95,2+V$5,FALSE),0))*D208,2)*IF($G208="x",2,1)</f>
        <v>0</v>
      </c>
      <c r="W208" s="78">
        <v>7</v>
      </c>
      <c r="X208" s="255"/>
      <c r="Y208" s="21"/>
      <c r="Z208" s="21"/>
      <c r="AA208" s="14"/>
      <c r="AB208" s="14"/>
      <c r="AC208" s="14"/>
      <c r="AD208" s="14"/>
      <c r="AE208" s="14"/>
      <c r="AF208" s="14"/>
      <c r="AG208" s="14"/>
    </row>
    <row r="209" spans="1:33" x14ac:dyDescent="0.2">
      <c r="A209" s="134" t="s">
        <v>98</v>
      </c>
      <c r="B209" s="135" t="s">
        <v>62</v>
      </c>
      <c r="C209" s="233" t="s">
        <v>233</v>
      </c>
      <c r="D209" s="136"/>
      <c r="E209" s="102"/>
      <c r="F209" s="141"/>
      <c r="G209" s="103"/>
      <c r="H209" s="164">
        <f>ROUND((IF(AND($E209&lt;&gt;"",H$1&gt;=$E209),VLOOKUP(H$1-$E209+1,Tablas!$A$82:$P$95,2+H$5,FALSE),0)-IF(AND($F209&lt;&gt;"",H$1&gt;$F209),VLOOKUP(H$1-$F209,Tablas!$A$82:$P$95,2+H$5,FALSE),0))*$D209,2)*IF($G209="x",2,1)</f>
        <v>0</v>
      </c>
      <c r="I209" s="164">
        <f>ROUND((IF(AND($E209&lt;&gt;"",I$1&gt;=$E209),VLOOKUP(I$1-$E209+1,Tablas!$A$82:$P$95,2+I$5,FALSE),0)-IF(AND($F209&lt;&gt;"",I$1&gt;$F209),VLOOKUP(I$1-$F209,Tablas!$A$82:$P$95,2+I$5,FALSE),0))*$D209,2)*IF($G209="x",2,1)</f>
        <v>0</v>
      </c>
      <c r="J209" s="164">
        <f>ROUND((IF(AND($E209&lt;&gt;"",J$1&gt;=$E209),VLOOKUP(J$1-$E209+1,Tablas!$A$82:$P$95,2+J$5,FALSE),0)-IF(AND($F209&lt;&gt;"",J$1&gt;$F209),VLOOKUP(J$1-$F209,Tablas!$A$82:$P$95,2+J$5,FALSE),0))*$D209,2)*IF($G209="x",2,1)</f>
        <v>0</v>
      </c>
      <c r="K209" s="164">
        <f>ROUND((IF(AND($E209&lt;&gt;"",K$1&gt;=$E209),VLOOKUP(K$1-$E209+1,Tablas!$A$82:$P$95,2+K$5,FALSE),0)-IF(AND($F209&lt;&gt;"",K$1&gt;$F209),VLOOKUP(K$1-$F209,Tablas!$A$82:$P$95,2+K$5,FALSE),0))*$D209,2)*IF($G209="x",2,1)</f>
        <v>0</v>
      </c>
      <c r="L209" s="164">
        <f>ROUND((IF(AND($E209&lt;&gt;"",L$1&gt;=$E209),VLOOKUP(L$1-$E209+1,Tablas!$A$82:$P$95,2+L$5,FALSE),0)-IF(AND($F209&lt;&gt;"",L$1&gt;$F209),VLOOKUP(L$1-$F209,Tablas!$A$82:$P$95,2+L$5,FALSE),0))*$D209,2)*IF($G209="x",2,1)</f>
        <v>0</v>
      </c>
      <c r="M209" s="164">
        <f>ROUND((IF(AND($E209&lt;&gt;"",M$1&gt;=$E209),VLOOKUP(M$1-$E209+1,Tablas!$A$82:$P$95,2+M$5,FALSE),0)-IF(AND($F209&lt;&gt;"",M$1&gt;$F209),VLOOKUP(M$1-$F209,Tablas!$A$82:$P$95,2+M$5,FALSE),0))*$D209,2)*IF($G209="x",2,1)</f>
        <v>0</v>
      </c>
      <c r="N209" s="164">
        <f>ROUND((IF(AND($E209&lt;&gt;"",N$1&gt;=$E209),VLOOKUP(N$1-$E209+1,Tablas!$A$82:$P$95,2+N$5,FALSE),0)-IF(AND($F209&lt;&gt;"",N$1&gt;$F209),VLOOKUP(N$1-$F209,Tablas!$A$82:$P$95,2+N$5,FALSE),0))*$D209,2)*IF($G209="x",2,1)</f>
        <v>0</v>
      </c>
      <c r="O209" s="164">
        <f>ROUND((IF(AND($E209&lt;&gt;"",O$1&gt;=$E209),VLOOKUP(O$1-$E209+1,Tablas!$A$82:$P$95,2+O$5,FALSE),0)-IF(AND($F209&lt;&gt;"",O$1&gt;$F209),VLOOKUP(O$1-$F209,Tablas!$A$82:$P$95,2+O$5,FALSE),0))*$D209,2)*IF($G209="x",2,1)</f>
        <v>0</v>
      </c>
      <c r="P209" s="164">
        <f>ROUND((IF(AND($E209&lt;&gt;"",P$1&gt;=$E209),VLOOKUP(P$1-$E209+1,Tablas!$A$82:$P$95,2+P$5,FALSE),0)-IF(AND($F209&lt;&gt;"",P$1&gt;$F209),VLOOKUP(P$1-$F209,Tablas!$A$82:$P$95,2+P$5,FALSE),0))*$D209,2)*IF($G209="x",2,1)</f>
        <v>0</v>
      </c>
      <c r="Q209" s="164">
        <f>ROUND((IF(AND($E209&lt;&gt;"",Q$1&gt;=$E209),VLOOKUP(Q$1-$E209+1,Tablas!$A$82:$P$95,2+Q$5,FALSE),0)-IF(AND($F209&lt;&gt;"",Q$1&gt;$F209),VLOOKUP(Q$1-$F209,Tablas!$A$82:$P$95,2+Q$5,FALSE),0))*$D209,2)*IF($G209="x",2,1)</f>
        <v>0</v>
      </c>
      <c r="R209" s="164">
        <f>ROUND((IF(AND($E209&lt;&gt;"",R$1&gt;=$E209),VLOOKUP(R$1-$E209+1,Tablas!$A$82:$P$95,2+R$5,FALSE),0)-IF(AND($F209&lt;&gt;"",R$1&gt;$F209),VLOOKUP(R$1-$F209,Tablas!$A$82:$P$95,2+R$5,FALSE),0))*$D209,2)*IF($G209="x",2,1)</f>
        <v>0</v>
      </c>
      <c r="S209" s="164">
        <f>ROUND((IF(AND($E209&lt;&gt;"",S$1&gt;=$E209),VLOOKUP(S$1-$E209+1,Tablas!$A$82:$P$95,2+S$5,FALSE),0)-IF(AND($F209&lt;&gt;"",S$1&gt;$F209),VLOOKUP(S$1-$F209,Tablas!$A$82:$P$95,2+S$5,FALSE),0))*$D209,2)*IF($G209="x",2,1)</f>
        <v>0</v>
      </c>
      <c r="T209" s="164">
        <f>ROUND((IF(AND($E209&lt;&gt;"",T$1&gt;=$E209),VLOOKUP(T$1-$E209+1,Tablas!$A$82:$P$95,2+T$5,FALSE),0)-IF(AND($F209&lt;&gt;"",T$1&gt;$F209),VLOOKUP(T$1-$F209,Tablas!$A$82:$P$95,2+T$5,FALSE),0))*$D209,2)*IF($G209="x",2,1)</f>
        <v>0</v>
      </c>
      <c r="U209" s="164">
        <f>ROUND((IF(AND($E209&lt;&gt;"",U$1&gt;=$E209),VLOOKUP(U$1-$E209+1,Tablas!$A$82:$P$95,2+U$5,FALSE),0)-IF(AND($F209&lt;&gt;"",U$1&gt;$F209),VLOOKUP(U$1-$F209,Tablas!$A$82:$P$95,2+U$5,FALSE),0))*$D209,2)*IF($G209="x",2,1)</f>
        <v>0</v>
      </c>
      <c r="V209" s="164">
        <f>ROUND((IF(AND($E209&lt;&gt;"",V$1&gt;=$E209),VLOOKUP(V$1-$E209+1,Tablas!$A$82:$P$95,2+V$5,FALSE),0)-IF(AND($F209&lt;&gt;"",V$1&gt;$F209),VLOOKUP(V$1-$F209,Tablas!$A$82:$P$95,2+V$5,FALSE),0))*D209,2)*IF($G209="x",2,1)</f>
        <v>0</v>
      </c>
      <c r="W209" s="78">
        <v>8</v>
      </c>
      <c r="X209" s="255"/>
      <c r="Y209" s="21"/>
      <c r="Z209" s="21"/>
      <c r="AA209" s="14"/>
      <c r="AB209" s="14"/>
      <c r="AC209" s="14"/>
      <c r="AD209" s="14"/>
      <c r="AE209" s="14"/>
      <c r="AF209" s="14"/>
      <c r="AG209" s="14"/>
    </row>
    <row r="210" spans="1:33" x14ac:dyDescent="0.2">
      <c r="A210" s="134" t="s">
        <v>98</v>
      </c>
      <c r="B210" s="135" t="s">
        <v>63</v>
      </c>
      <c r="C210" s="233" t="s">
        <v>233</v>
      </c>
      <c r="D210" s="136"/>
      <c r="E210" s="102"/>
      <c r="F210" s="141"/>
      <c r="G210" s="103"/>
      <c r="H210" s="164">
        <f>ROUND((IF(AND($E210&lt;&gt;"",H$1&gt;=$E210),VLOOKUP(H$1-$E210+1,Tablas!$A$82:$P$95,2+H$5,FALSE),0)-IF(AND($F210&lt;&gt;"",H$1&gt;$F210),VLOOKUP(H$1-$F210,Tablas!$A$82:$P$95,2+H$5,FALSE),0))*$D210,2)*IF($G210="x",2,1)</f>
        <v>0</v>
      </c>
      <c r="I210" s="164">
        <f>ROUND((IF(AND($E210&lt;&gt;"",I$1&gt;=$E210),VLOOKUP(I$1-$E210+1,Tablas!$A$82:$P$95,2+I$5,FALSE),0)-IF(AND($F210&lt;&gt;"",I$1&gt;$F210),VLOOKUP(I$1-$F210,Tablas!$A$82:$P$95,2+I$5,FALSE),0))*$D210,2)*IF($G210="x",2,1)</f>
        <v>0</v>
      </c>
      <c r="J210" s="164">
        <f>ROUND((IF(AND($E210&lt;&gt;"",J$1&gt;=$E210),VLOOKUP(J$1-$E210+1,Tablas!$A$82:$P$95,2+J$5,FALSE),0)-IF(AND($F210&lt;&gt;"",J$1&gt;$F210),VLOOKUP(J$1-$F210,Tablas!$A$82:$P$95,2+J$5,FALSE),0))*$D210,2)*IF($G210="x",2,1)</f>
        <v>0</v>
      </c>
      <c r="K210" s="164">
        <f>ROUND((IF(AND($E210&lt;&gt;"",K$1&gt;=$E210),VLOOKUP(K$1-$E210+1,Tablas!$A$82:$P$95,2+K$5,FALSE),0)-IF(AND($F210&lt;&gt;"",K$1&gt;$F210),VLOOKUP(K$1-$F210,Tablas!$A$82:$P$95,2+K$5,FALSE),0))*$D210,2)*IF($G210="x",2,1)</f>
        <v>0</v>
      </c>
      <c r="L210" s="164">
        <f>ROUND((IF(AND($E210&lt;&gt;"",L$1&gt;=$E210),VLOOKUP(L$1-$E210+1,Tablas!$A$82:$P$95,2+L$5,FALSE),0)-IF(AND($F210&lt;&gt;"",L$1&gt;$F210),VLOOKUP(L$1-$F210,Tablas!$A$82:$P$95,2+L$5,FALSE),0))*$D210,2)*IF($G210="x",2,1)</f>
        <v>0</v>
      </c>
      <c r="M210" s="164">
        <f>ROUND((IF(AND($E210&lt;&gt;"",M$1&gt;=$E210),VLOOKUP(M$1-$E210+1,Tablas!$A$82:$P$95,2+M$5,FALSE),0)-IF(AND($F210&lt;&gt;"",M$1&gt;$F210),VLOOKUP(M$1-$F210,Tablas!$A$82:$P$95,2+M$5,FALSE),0))*$D210,2)*IF($G210="x",2,1)</f>
        <v>0</v>
      </c>
      <c r="N210" s="164">
        <f>ROUND((IF(AND($E210&lt;&gt;"",N$1&gt;=$E210),VLOOKUP(N$1-$E210+1,Tablas!$A$82:$P$95,2+N$5,FALSE),0)-IF(AND($F210&lt;&gt;"",N$1&gt;$F210),VLOOKUP(N$1-$F210,Tablas!$A$82:$P$95,2+N$5,FALSE),0))*$D210,2)*IF($G210="x",2,1)</f>
        <v>0</v>
      </c>
      <c r="O210" s="164">
        <f>ROUND((IF(AND($E210&lt;&gt;"",O$1&gt;=$E210),VLOOKUP(O$1-$E210+1,Tablas!$A$82:$P$95,2+O$5,FALSE),0)-IF(AND($F210&lt;&gt;"",O$1&gt;$F210),VLOOKUP(O$1-$F210,Tablas!$A$82:$P$95,2+O$5,FALSE),0))*$D210,2)*IF($G210="x",2,1)</f>
        <v>0</v>
      </c>
      <c r="P210" s="164">
        <f>ROUND((IF(AND($E210&lt;&gt;"",P$1&gt;=$E210),VLOOKUP(P$1-$E210+1,Tablas!$A$82:$P$95,2+P$5,FALSE),0)-IF(AND($F210&lt;&gt;"",P$1&gt;$F210),VLOOKUP(P$1-$F210,Tablas!$A$82:$P$95,2+P$5,FALSE),0))*$D210,2)*IF($G210="x",2,1)</f>
        <v>0</v>
      </c>
      <c r="Q210" s="164">
        <f>ROUND((IF(AND($E210&lt;&gt;"",Q$1&gt;=$E210),VLOOKUP(Q$1-$E210+1,Tablas!$A$82:$P$95,2+Q$5,FALSE),0)-IF(AND($F210&lt;&gt;"",Q$1&gt;$F210),VLOOKUP(Q$1-$F210,Tablas!$A$82:$P$95,2+Q$5,FALSE),0))*$D210,2)*IF($G210="x",2,1)</f>
        <v>0</v>
      </c>
      <c r="R210" s="164">
        <f>ROUND((IF(AND($E210&lt;&gt;"",R$1&gt;=$E210),VLOOKUP(R$1-$E210+1,Tablas!$A$82:$P$95,2+R$5,FALSE),0)-IF(AND($F210&lt;&gt;"",R$1&gt;$F210),VLOOKUP(R$1-$F210,Tablas!$A$82:$P$95,2+R$5,FALSE),0))*$D210,2)*IF($G210="x",2,1)</f>
        <v>0</v>
      </c>
      <c r="S210" s="164">
        <f>ROUND((IF(AND($E210&lt;&gt;"",S$1&gt;=$E210),VLOOKUP(S$1-$E210+1,Tablas!$A$82:$P$95,2+S$5,FALSE),0)-IF(AND($F210&lt;&gt;"",S$1&gt;$F210),VLOOKUP(S$1-$F210,Tablas!$A$82:$P$95,2+S$5,FALSE),0))*$D210,2)*IF($G210="x",2,1)</f>
        <v>0</v>
      </c>
      <c r="T210" s="164">
        <f>ROUND((IF(AND($E210&lt;&gt;"",T$1&gt;=$E210),VLOOKUP(T$1-$E210+1,Tablas!$A$82:$P$95,2+T$5,FALSE),0)-IF(AND($F210&lt;&gt;"",T$1&gt;$F210),VLOOKUP(T$1-$F210,Tablas!$A$82:$P$95,2+T$5,FALSE),0))*$D210,2)*IF($G210="x",2,1)</f>
        <v>0</v>
      </c>
      <c r="U210" s="164">
        <f>ROUND((IF(AND($E210&lt;&gt;"",U$1&gt;=$E210),VLOOKUP(U$1-$E210+1,Tablas!$A$82:$P$95,2+U$5,FALSE),0)-IF(AND($F210&lt;&gt;"",U$1&gt;$F210),VLOOKUP(U$1-$F210,Tablas!$A$82:$P$95,2+U$5,FALSE),0))*$D210,2)*IF($G210="x",2,1)</f>
        <v>0</v>
      </c>
      <c r="V210" s="164">
        <f>ROUND((IF(AND($E210&lt;&gt;"",V$1&gt;=$E210),VLOOKUP(V$1-$E210+1,Tablas!$A$82:$P$95,2+V$5,FALSE),0)-IF(AND($F210&lt;&gt;"",V$1&gt;$F210),VLOOKUP(V$1-$F210,Tablas!$A$82:$P$95,2+V$5,FALSE),0))*D210,2)*IF($G210="x",2,1)</f>
        <v>0</v>
      </c>
      <c r="W210" s="78">
        <v>9</v>
      </c>
      <c r="X210" s="255"/>
      <c r="Y210" s="21"/>
      <c r="Z210" s="21"/>
      <c r="AA210" s="14"/>
      <c r="AB210" s="14"/>
      <c r="AC210" s="14"/>
      <c r="AD210" s="14"/>
      <c r="AE210" s="14"/>
      <c r="AF210" s="14"/>
      <c r="AG210" s="14"/>
    </row>
    <row r="211" spans="1:33" x14ac:dyDescent="0.2">
      <c r="A211" s="134" t="s">
        <v>98</v>
      </c>
      <c r="B211" s="135" t="s">
        <v>64</v>
      </c>
      <c r="C211" s="233" t="s">
        <v>233</v>
      </c>
      <c r="D211" s="136"/>
      <c r="E211" s="102"/>
      <c r="F211" s="141"/>
      <c r="G211" s="103"/>
      <c r="H211" s="164">
        <f>ROUND((IF(AND($E211&lt;&gt;"",H$1&gt;=$E211),VLOOKUP(H$1-$E211+1,Tablas!$A$82:$P$95,2+H$5,FALSE),0)-IF(AND($F211&lt;&gt;"",H$1&gt;$F211),VLOOKUP(H$1-$F211,Tablas!$A$82:$P$95,2+H$5,FALSE),0))*$D211,2)*IF($G211="x",2,1)</f>
        <v>0</v>
      </c>
      <c r="I211" s="164">
        <f>ROUND((IF(AND($E211&lt;&gt;"",I$1&gt;=$E211),VLOOKUP(I$1-$E211+1,Tablas!$A$82:$P$95,2+I$5,FALSE),0)-IF(AND($F211&lt;&gt;"",I$1&gt;$F211),VLOOKUP(I$1-$F211,Tablas!$A$82:$P$95,2+I$5,FALSE),0))*$D211,2)*IF($G211="x",2,1)</f>
        <v>0</v>
      </c>
      <c r="J211" s="164">
        <f>ROUND((IF(AND($E211&lt;&gt;"",J$1&gt;=$E211),VLOOKUP(J$1-$E211+1,Tablas!$A$82:$P$95,2+J$5,FALSE),0)-IF(AND($F211&lt;&gt;"",J$1&gt;$F211),VLOOKUP(J$1-$F211,Tablas!$A$82:$P$95,2+J$5,FALSE),0))*$D211,2)*IF($G211="x",2,1)</f>
        <v>0</v>
      </c>
      <c r="K211" s="164">
        <f>ROUND((IF(AND($E211&lt;&gt;"",K$1&gt;=$E211),VLOOKUP(K$1-$E211+1,Tablas!$A$82:$P$95,2+K$5,FALSE),0)-IF(AND($F211&lt;&gt;"",K$1&gt;$F211),VLOOKUP(K$1-$F211,Tablas!$A$82:$P$95,2+K$5,FALSE),0))*$D211,2)*IF($G211="x",2,1)</f>
        <v>0</v>
      </c>
      <c r="L211" s="164">
        <f>ROUND((IF(AND($E211&lt;&gt;"",L$1&gt;=$E211),VLOOKUP(L$1-$E211+1,Tablas!$A$82:$P$95,2+L$5,FALSE),0)-IF(AND($F211&lt;&gt;"",L$1&gt;$F211),VLOOKUP(L$1-$F211,Tablas!$A$82:$P$95,2+L$5,FALSE),0))*$D211,2)*IF($G211="x",2,1)</f>
        <v>0</v>
      </c>
      <c r="M211" s="164">
        <f>ROUND((IF(AND($E211&lt;&gt;"",M$1&gt;=$E211),VLOOKUP(M$1-$E211+1,Tablas!$A$82:$P$95,2+M$5,FALSE),0)-IF(AND($F211&lt;&gt;"",M$1&gt;$F211),VLOOKUP(M$1-$F211,Tablas!$A$82:$P$95,2+M$5,FALSE),0))*$D211,2)*IF($G211="x",2,1)</f>
        <v>0</v>
      </c>
      <c r="N211" s="164">
        <f>ROUND((IF(AND($E211&lt;&gt;"",N$1&gt;=$E211),VLOOKUP(N$1-$E211+1,Tablas!$A$82:$P$95,2+N$5,FALSE),0)-IF(AND($F211&lt;&gt;"",N$1&gt;$F211),VLOOKUP(N$1-$F211,Tablas!$A$82:$P$95,2+N$5,FALSE),0))*$D211,2)*IF($G211="x",2,1)</f>
        <v>0</v>
      </c>
      <c r="O211" s="164">
        <f>ROUND((IF(AND($E211&lt;&gt;"",O$1&gt;=$E211),VLOOKUP(O$1-$E211+1,Tablas!$A$82:$P$95,2+O$5,FALSE),0)-IF(AND($F211&lt;&gt;"",O$1&gt;$F211),VLOOKUP(O$1-$F211,Tablas!$A$82:$P$95,2+O$5,FALSE),0))*$D211,2)*IF($G211="x",2,1)</f>
        <v>0</v>
      </c>
      <c r="P211" s="164">
        <f>ROUND((IF(AND($E211&lt;&gt;"",P$1&gt;=$E211),VLOOKUP(P$1-$E211+1,Tablas!$A$82:$P$95,2+P$5,FALSE),0)-IF(AND($F211&lt;&gt;"",P$1&gt;$F211),VLOOKUP(P$1-$F211,Tablas!$A$82:$P$95,2+P$5,FALSE),0))*$D211,2)*IF($G211="x",2,1)</f>
        <v>0</v>
      </c>
      <c r="Q211" s="164">
        <f>ROUND((IF(AND($E211&lt;&gt;"",Q$1&gt;=$E211),VLOOKUP(Q$1-$E211+1,Tablas!$A$82:$P$95,2+Q$5,FALSE),0)-IF(AND($F211&lt;&gt;"",Q$1&gt;$F211),VLOOKUP(Q$1-$F211,Tablas!$A$82:$P$95,2+Q$5,FALSE),0))*$D211,2)*IF($G211="x",2,1)</f>
        <v>0</v>
      </c>
      <c r="R211" s="164">
        <f>ROUND((IF(AND($E211&lt;&gt;"",R$1&gt;=$E211),VLOOKUP(R$1-$E211+1,Tablas!$A$82:$P$95,2+R$5,FALSE),0)-IF(AND($F211&lt;&gt;"",R$1&gt;$F211),VLOOKUP(R$1-$F211,Tablas!$A$82:$P$95,2+R$5,FALSE),0))*$D211,2)*IF($G211="x",2,1)</f>
        <v>0</v>
      </c>
      <c r="S211" s="164">
        <f>ROUND((IF(AND($E211&lt;&gt;"",S$1&gt;=$E211),VLOOKUP(S$1-$E211+1,Tablas!$A$82:$P$95,2+S$5,FALSE),0)-IF(AND($F211&lt;&gt;"",S$1&gt;$F211),VLOOKUP(S$1-$F211,Tablas!$A$82:$P$95,2+S$5,FALSE),0))*$D211,2)*IF($G211="x",2,1)</f>
        <v>0</v>
      </c>
      <c r="T211" s="164">
        <f>ROUND((IF(AND($E211&lt;&gt;"",T$1&gt;=$E211),VLOOKUP(T$1-$E211+1,Tablas!$A$82:$P$95,2+T$5,FALSE),0)-IF(AND($F211&lt;&gt;"",T$1&gt;$F211),VLOOKUP(T$1-$F211,Tablas!$A$82:$P$95,2+T$5,FALSE),0))*$D211,2)*IF($G211="x",2,1)</f>
        <v>0</v>
      </c>
      <c r="U211" s="164">
        <f>ROUND((IF(AND($E211&lt;&gt;"",U$1&gt;=$E211),VLOOKUP(U$1-$E211+1,Tablas!$A$82:$P$95,2+U$5,FALSE),0)-IF(AND($F211&lt;&gt;"",U$1&gt;$F211),VLOOKUP(U$1-$F211,Tablas!$A$82:$P$95,2+U$5,FALSE),0))*$D211,2)*IF($G211="x",2,1)</f>
        <v>0</v>
      </c>
      <c r="V211" s="164">
        <f>ROUND((IF(AND($E211&lt;&gt;"",V$1&gt;=$E211),VLOOKUP(V$1-$E211+1,Tablas!$A$82:$P$95,2+V$5,FALSE),0)-IF(AND($F211&lt;&gt;"",V$1&gt;$F211),VLOOKUP(V$1-$F211,Tablas!$A$82:$P$95,2+V$5,FALSE),0))*D211,2)*IF($G211="x",2,1)</f>
        <v>0</v>
      </c>
      <c r="W211" s="78">
        <v>10</v>
      </c>
      <c r="X211" s="255"/>
      <c r="Y211" s="14"/>
      <c r="Z211" s="14"/>
      <c r="AA211" s="14"/>
      <c r="AB211" s="14"/>
      <c r="AC211" s="14"/>
      <c r="AD211" s="14"/>
      <c r="AE211" s="14"/>
      <c r="AF211" s="14"/>
      <c r="AG211" s="14"/>
    </row>
    <row r="212" spans="1:33" x14ac:dyDescent="0.2">
      <c r="A212" s="134" t="s">
        <v>98</v>
      </c>
      <c r="B212" s="135" t="s">
        <v>65</v>
      </c>
      <c r="C212" s="233" t="s">
        <v>233</v>
      </c>
      <c r="D212" s="136"/>
      <c r="E212" s="102"/>
      <c r="F212" s="141"/>
      <c r="G212" s="103"/>
      <c r="H212" s="164">
        <f>ROUND((IF(AND($E212&lt;&gt;"",H$1&gt;=$E212),VLOOKUP(H$1-$E212+1,Tablas!$A$82:$P$95,2+H$5,FALSE),0)-IF(AND($F212&lt;&gt;"",H$1&gt;$F212),VLOOKUP(H$1-$F212,Tablas!$A$82:$P$95,2+H$5,FALSE),0))*$D212,2)*IF($G212="x",2,1)</f>
        <v>0</v>
      </c>
      <c r="I212" s="164">
        <f>ROUND((IF(AND($E212&lt;&gt;"",I$1&gt;=$E212),VLOOKUP(I$1-$E212+1,Tablas!$A$82:$P$95,2+I$5,FALSE),0)-IF(AND($F212&lt;&gt;"",I$1&gt;$F212),VLOOKUP(I$1-$F212,Tablas!$A$82:$P$95,2+I$5,FALSE),0))*$D212,2)*IF($G212="x",2,1)</f>
        <v>0</v>
      </c>
      <c r="J212" s="164">
        <f>ROUND((IF(AND($E212&lt;&gt;"",J$1&gt;=$E212),VLOOKUP(J$1-$E212+1,Tablas!$A$82:$P$95,2+J$5,FALSE),0)-IF(AND($F212&lt;&gt;"",J$1&gt;$F212),VLOOKUP(J$1-$F212,Tablas!$A$82:$P$95,2+J$5,FALSE),0))*$D212,2)*IF($G212="x",2,1)</f>
        <v>0</v>
      </c>
      <c r="K212" s="164">
        <f>ROUND((IF(AND($E212&lt;&gt;"",K$1&gt;=$E212),VLOOKUP(K$1-$E212+1,Tablas!$A$82:$P$95,2+K$5,FALSE),0)-IF(AND($F212&lt;&gt;"",K$1&gt;$F212),VLOOKUP(K$1-$F212,Tablas!$A$82:$P$95,2+K$5,FALSE),0))*$D212,2)*IF($G212="x",2,1)</f>
        <v>0</v>
      </c>
      <c r="L212" s="164">
        <f>ROUND((IF(AND($E212&lt;&gt;"",L$1&gt;=$E212),VLOOKUP(L$1-$E212+1,Tablas!$A$82:$P$95,2+L$5,FALSE),0)-IF(AND($F212&lt;&gt;"",L$1&gt;$F212),VLOOKUP(L$1-$F212,Tablas!$A$82:$P$95,2+L$5,FALSE),0))*$D212,2)*IF($G212="x",2,1)</f>
        <v>0</v>
      </c>
      <c r="M212" s="164">
        <f>ROUND((IF(AND($E212&lt;&gt;"",M$1&gt;=$E212),VLOOKUP(M$1-$E212+1,Tablas!$A$82:$P$95,2+M$5,FALSE),0)-IF(AND($F212&lt;&gt;"",M$1&gt;$F212),VLOOKUP(M$1-$F212,Tablas!$A$82:$P$95,2+M$5,FALSE),0))*$D212,2)*IF($G212="x",2,1)</f>
        <v>0</v>
      </c>
      <c r="N212" s="164">
        <f>ROUND((IF(AND($E212&lt;&gt;"",N$1&gt;=$E212),VLOOKUP(N$1-$E212+1,Tablas!$A$82:$P$95,2+N$5,FALSE),0)-IF(AND($F212&lt;&gt;"",N$1&gt;$F212),VLOOKUP(N$1-$F212,Tablas!$A$82:$P$95,2+N$5,FALSE),0))*$D212,2)*IF($G212="x",2,1)</f>
        <v>0</v>
      </c>
      <c r="O212" s="164">
        <f>ROUND((IF(AND($E212&lt;&gt;"",O$1&gt;=$E212),VLOOKUP(O$1-$E212+1,Tablas!$A$82:$P$95,2+O$5,FALSE),0)-IF(AND($F212&lt;&gt;"",O$1&gt;$F212),VLOOKUP(O$1-$F212,Tablas!$A$82:$P$95,2+O$5,FALSE),0))*$D212,2)*IF($G212="x",2,1)</f>
        <v>0</v>
      </c>
      <c r="P212" s="164">
        <f>ROUND((IF(AND($E212&lt;&gt;"",P$1&gt;=$E212),VLOOKUP(P$1-$E212+1,Tablas!$A$82:$P$95,2+P$5,FALSE),0)-IF(AND($F212&lt;&gt;"",P$1&gt;$F212),VLOOKUP(P$1-$F212,Tablas!$A$82:$P$95,2+P$5,FALSE),0))*$D212,2)*IF($G212="x",2,1)</f>
        <v>0</v>
      </c>
      <c r="Q212" s="164">
        <f>ROUND((IF(AND($E212&lt;&gt;"",Q$1&gt;=$E212),VLOOKUP(Q$1-$E212+1,Tablas!$A$82:$P$95,2+Q$5,FALSE),0)-IF(AND($F212&lt;&gt;"",Q$1&gt;$F212),VLOOKUP(Q$1-$F212,Tablas!$A$82:$P$95,2+Q$5,FALSE),0))*$D212,2)*IF($G212="x",2,1)</f>
        <v>0</v>
      </c>
      <c r="R212" s="164">
        <f>ROUND((IF(AND($E212&lt;&gt;"",R$1&gt;=$E212),VLOOKUP(R$1-$E212+1,Tablas!$A$82:$P$95,2+R$5,FALSE),0)-IF(AND($F212&lt;&gt;"",R$1&gt;$F212),VLOOKUP(R$1-$F212,Tablas!$A$82:$P$95,2+R$5,FALSE),0))*$D212,2)*IF($G212="x",2,1)</f>
        <v>0</v>
      </c>
      <c r="S212" s="164">
        <f>ROUND((IF(AND($E212&lt;&gt;"",S$1&gt;=$E212),VLOOKUP(S$1-$E212+1,Tablas!$A$82:$P$95,2+S$5,FALSE),0)-IF(AND($F212&lt;&gt;"",S$1&gt;$F212),VLOOKUP(S$1-$F212,Tablas!$A$82:$P$95,2+S$5,FALSE),0))*$D212,2)*IF($G212="x",2,1)</f>
        <v>0</v>
      </c>
      <c r="T212" s="164">
        <f>ROUND((IF(AND($E212&lt;&gt;"",T$1&gt;=$E212),VLOOKUP(T$1-$E212+1,Tablas!$A$82:$P$95,2+T$5,FALSE),0)-IF(AND($F212&lt;&gt;"",T$1&gt;$F212),VLOOKUP(T$1-$F212,Tablas!$A$82:$P$95,2+T$5,FALSE),0))*$D212,2)*IF($G212="x",2,1)</f>
        <v>0</v>
      </c>
      <c r="U212" s="164">
        <f>ROUND((IF(AND($E212&lt;&gt;"",U$1&gt;=$E212),VLOOKUP(U$1-$E212+1,Tablas!$A$82:$P$95,2+U$5,FALSE),0)-IF(AND($F212&lt;&gt;"",U$1&gt;$F212),VLOOKUP(U$1-$F212,Tablas!$A$82:$P$95,2+U$5,FALSE),0))*$D212,2)*IF($G212="x",2,1)</f>
        <v>0</v>
      </c>
      <c r="V212" s="164">
        <f>ROUND((IF(AND($E212&lt;&gt;"",V$1&gt;=$E212),VLOOKUP(V$1-$E212+1,Tablas!$A$82:$P$95,2+V$5,FALSE),0)-IF(AND($F212&lt;&gt;"",V$1&gt;$F212),VLOOKUP(V$1-$F212,Tablas!$A$82:$P$95,2+V$5,FALSE),0))*D212,2)*IF($G212="x",2,1)</f>
        <v>0</v>
      </c>
      <c r="W212" s="78">
        <v>11</v>
      </c>
      <c r="X212" s="255"/>
      <c r="Y212" s="14"/>
      <c r="Z212" s="14"/>
      <c r="AA212" s="14"/>
      <c r="AB212" s="14"/>
      <c r="AC212" s="14"/>
      <c r="AD212" s="14"/>
      <c r="AE212" s="14"/>
      <c r="AF212" s="14"/>
      <c r="AG212" s="14"/>
    </row>
    <row r="213" spans="1:33" ht="13.5" thickBot="1" x14ac:dyDescent="0.25">
      <c r="A213" s="134" t="s">
        <v>98</v>
      </c>
      <c r="B213" s="135" t="s">
        <v>66</v>
      </c>
      <c r="C213" s="233" t="s">
        <v>233</v>
      </c>
      <c r="D213" s="136"/>
      <c r="E213" s="104"/>
      <c r="F213" s="142"/>
      <c r="G213" s="105"/>
      <c r="H213" s="164">
        <f>ROUND((IF(AND($E213&lt;&gt;"",H$1&gt;=$E213),VLOOKUP(H$1-$E213+1,Tablas!$A$82:$P$95,2+H$5,FALSE),0)-IF(AND($F213&lt;&gt;"",H$1&gt;$F213),VLOOKUP(H$1-$F213,Tablas!$A$82:$P$95,2+H$5,FALSE),0))*$D213,2)*IF($G213="x",2,1)</f>
        <v>0</v>
      </c>
      <c r="I213" s="164">
        <f>ROUND((IF(AND($E213&lt;&gt;"",I$1&gt;=$E213),VLOOKUP(I$1-$E213+1,Tablas!$A$82:$P$95,2+I$5,FALSE),0)-IF(AND($F213&lt;&gt;"",I$1&gt;$F213),VLOOKUP(I$1-$F213,Tablas!$A$82:$P$95,2+I$5,FALSE),0))*$D213,2)*IF($G213="x",2,1)</f>
        <v>0</v>
      </c>
      <c r="J213" s="164">
        <f>ROUND((IF(AND($E213&lt;&gt;"",J$1&gt;=$E213),VLOOKUP(J$1-$E213+1,Tablas!$A$82:$P$95,2+J$5,FALSE),0)-IF(AND($F213&lt;&gt;"",J$1&gt;$F213),VLOOKUP(J$1-$F213,Tablas!$A$82:$P$95,2+J$5,FALSE),0))*$D213,2)*IF($G213="x",2,1)</f>
        <v>0</v>
      </c>
      <c r="K213" s="164">
        <f>ROUND((IF(AND($E213&lt;&gt;"",K$1&gt;=$E213),VLOOKUP(K$1-$E213+1,Tablas!$A$82:$P$95,2+K$5,FALSE),0)-IF(AND($F213&lt;&gt;"",K$1&gt;$F213),VLOOKUP(K$1-$F213,Tablas!$A$82:$P$95,2+K$5,FALSE),0))*$D213,2)*IF($G213="x",2,1)</f>
        <v>0</v>
      </c>
      <c r="L213" s="164">
        <f>ROUND((IF(AND($E213&lt;&gt;"",L$1&gt;=$E213),VLOOKUP(L$1-$E213+1,Tablas!$A$82:$P$95,2+L$5,FALSE),0)-IF(AND($F213&lt;&gt;"",L$1&gt;$F213),VLOOKUP(L$1-$F213,Tablas!$A$82:$P$95,2+L$5,FALSE),0))*$D213,2)*IF($G213="x",2,1)</f>
        <v>0</v>
      </c>
      <c r="M213" s="164">
        <f>ROUND((IF(AND($E213&lt;&gt;"",M$1&gt;=$E213),VLOOKUP(M$1-$E213+1,Tablas!$A$82:$P$95,2+M$5,FALSE),0)-IF(AND($F213&lt;&gt;"",M$1&gt;$F213),VLOOKUP(M$1-$F213,Tablas!$A$82:$P$95,2+M$5,FALSE),0))*$D213,2)*IF($G213="x",2,1)</f>
        <v>0</v>
      </c>
      <c r="N213" s="164">
        <f>ROUND((IF(AND($E213&lt;&gt;"",N$1&gt;=$E213),VLOOKUP(N$1-$E213+1,Tablas!$A$82:$P$95,2+N$5,FALSE),0)-IF(AND($F213&lt;&gt;"",N$1&gt;$F213),VLOOKUP(N$1-$F213,Tablas!$A$82:$P$95,2+N$5,FALSE),0))*$D213,2)*IF($G213="x",2,1)</f>
        <v>0</v>
      </c>
      <c r="O213" s="164">
        <f>ROUND((IF(AND($E213&lt;&gt;"",O$1&gt;=$E213),VLOOKUP(O$1-$E213+1,Tablas!$A$82:$P$95,2+O$5,FALSE),0)-IF(AND($F213&lt;&gt;"",O$1&gt;$F213),VLOOKUP(O$1-$F213,Tablas!$A$82:$P$95,2+O$5,FALSE),0))*$D213,2)*IF($G213="x",2,1)</f>
        <v>0</v>
      </c>
      <c r="P213" s="164">
        <f>ROUND((IF(AND($E213&lt;&gt;"",P$1&gt;=$E213),VLOOKUP(P$1-$E213+1,Tablas!$A$82:$P$95,2+P$5,FALSE),0)-IF(AND($F213&lt;&gt;"",P$1&gt;$F213),VLOOKUP(P$1-$F213,Tablas!$A$82:$P$95,2+P$5,FALSE),0))*$D213,2)*IF($G213="x",2,1)</f>
        <v>0</v>
      </c>
      <c r="Q213" s="164">
        <f>ROUND((IF(AND($E213&lt;&gt;"",Q$1&gt;=$E213),VLOOKUP(Q$1-$E213+1,Tablas!$A$82:$P$95,2+Q$5,FALSE),0)-IF(AND($F213&lt;&gt;"",Q$1&gt;$F213),VLOOKUP(Q$1-$F213,Tablas!$A$82:$P$95,2+Q$5,FALSE),0))*$D213,2)*IF($G213="x",2,1)</f>
        <v>0</v>
      </c>
      <c r="R213" s="164">
        <f>ROUND((IF(AND($E213&lt;&gt;"",R$1&gt;=$E213),VLOOKUP(R$1-$E213+1,Tablas!$A$82:$P$95,2+R$5,FALSE),0)-IF(AND($F213&lt;&gt;"",R$1&gt;$F213),VLOOKUP(R$1-$F213,Tablas!$A$82:$P$95,2+R$5,FALSE),0))*$D213,2)*IF($G213="x",2,1)</f>
        <v>0</v>
      </c>
      <c r="S213" s="164">
        <f>ROUND((IF(AND($E213&lt;&gt;"",S$1&gt;=$E213),VLOOKUP(S$1-$E213+1,Tablas!$A$82:$P$95,2+S$5,FALSE),0)-IF(AND($F213&lt;&gt;"",S$1&gt;$F213),VLOOKUP(S$1-$F213,Tablas!$A$82:$P$95,2+S$5,FALSE),0))*$D213,2)*IF($G213="x",2,1)</f>
        <v>0</v>
      </c>
      <c r="T213" s="164">
        <f>ROUND((IF(AND($E213&lt;&gt;"",T$1&gt;=$E213),VLOOKUP(T$1-$E213+1,Tablas!$A$82:$P$95,2+T$5,FALSE),0)-IF(AND($F213&lt;&gt;"",T$1&gt;$F213),VLOOKUP(T$1-$F213,Tablas!$A$82:$P$95,2+T$5,FALSE),0))*$D213,2)*IF($G213="x",2,1)</f>
        <v>0</v>
      </c>
      <c r="U213" s="164">
        <f>ROUND((IF(AND($E213&lt;&gt;"",U$1&gt;=$E213),VLOOKUP(U$1-$E213+1,Tablas!$A$82:$P$95,2+U$5,FALSE),0)-IF(AND($F213&lt;&gt;"",U$1&gt;$F213),VLOOKUP(U$1-$F213,Tablas!$A$82:$P$95,2+U$5,FALSE),0))*$D213,2)*IF($G213="x",2,1)</f>
        <v>0</v>
      </c>
      <c r="V213" s="164">
        <f>ROUND((IF(AND($E213&lt;&gt;"",V$1&gt;=$E213),VLOOKUP(V$1-$E213+1,Tablas!$A$82:$P$95,2+V$5,FALSE),0)-IF(AND($F213&lt;&gt;"",V$1&gt;$F213),VLOOKUP(V$1-$F213,Tablas!$A$82:$P$95,2+V$5,FALSE),0))*D213,2)*IF($G213="x",2,1)</f>
        <v>0</v>
      </c>
      <c r="W213" s="78">
        <v>12</v>
      </c>
      <c r="X213" s="255"/>
      <c r="Y213" s="14"/>
      <c r="Z213" s="14"/>
      <c r="AA213" s="14"/>
      <c r="AB213" s="14"/>
      <c r="AC213" s="14"/>
      <c r="AD213" s="14"/>
      <c r="AE213" s="14"/>
      <c r="AF213" s="14"/>
      <c r="AG213" s="14"/>
    </row>
    <row r="214" spans="1:33" x14ac:dyDescent="0.2">
      <c r="A214" s="134" t="s">
        <v>99</v>
      </c>
      <c r="B214" s="14"/>
      <c r="C214" s="14"/>
      <c r="D214" s="14"/>
      <c r="E214" s="240"/>
      <c r="F214" s="240"/>
      <c r="G214" s="240"/>
      <c r="H214" s="90"/>
      <c r="I214" s="90"/>
      <c r="J214" s="90"/>
      <c r="K214" s="90"/>
      <c r="L214" s="90"/>
      <c r="M214" s="90"/>
      <c r="N214" s="90"/>
      <c r="O214" s="90"/>
      <c r="P214" s="90"/>
      <c r="Q214" s="90"/>
      <c r="R214" s="90"/>
      <c r="S214" s="90"/>
      <c r="T214" s="90"/>
      <c r="U214" s="90"/>
      <c r="V214" s="90"/>
      <c r="W214" s="90"/>
      <c r="X214" s="14"/>
      <c r="Y214" s="14"/>
      <c r="Z214" s="14"/>
      <c r="AA214" s="14"/>
      <c r="AB214" s="14"/>
      <c r="AC214" s="14"/>
      <c r="AD214" s="14"/>
      <c r="AE214" s="14"/>
      <c r="AF214" s="14"/>
      <c r="AG214" s="14"/>
    </row>
    <row r="215" spans="1:33" x14ac:dyDescent="0.2">
      <c r="A215" s="343" t="s">
        <v>99</v>
      </c>
      <c r="B215" s="14"/>
      <c r="C215" s="203" t="s">
        <v>341</v>
      </c>
      <c r="D215" s="202">
        <v>0</v>
      </c>
      <c r="E215" s="295" t="s">
        <v>406</v>
      </c>
      <c r="F215" s="202">
        <v>0</v>
      </c>
      <c r="G215" s="252"/>
      <c r="H215" s="253">
        <v>0.4</v>
      </c>
      <c r="I215" s="253">
        <v>0.4</v>
      </c>
      <c r="J215" s="253"/>
      <c r="K215" s="253"/>
      <c r="L215" s="253"/>
      <c r="M215" s="253"/>
      <c r="N215" s="253"/>
      <c r="O215" s="253"/>
      <c r="P215" s="253"/>
      <c r="Q215" s="253"/>
      <c r="R215" s="253"/>
      <c r="S215" s="253"/>
      <c r="T215" s="253"/>
      <c r="U215" s="253"/>
      <c r="V215" s="253">
        <v>0.4</v>
      </c>
      <c r="W215" s="90"/>
      <c r="X215" s="14"/>
      <c r="Y215" s="14"/>
      <c r="Z215" s="14"/>
      <c r="AA215" s="14"/>
      <c r="AB215" s="14"/>
      <c r="AC215" s="14"/>
      <c r="AD215" s="14"/>
      <c r="AE215" s="14"/>
      <c r="AF215" s="14"/>
      <c r="AG215" s="14"/>
    </row>
    <row r="216" spans="1:33" x14ac:dyDescent="0.2">
      <c r="A216" s="343" t="s">
        <v>99</v>
      </c>
      <c r="B216" s="200"/>
      <c r="C216" s="204" t="s">
        <v>342</v>
      </c>
      <c r="D216" s="202">
        <v>0.5</v>
      </c>
      <c r="E216" s="14"/>
      <c r="F216" s="202">
        <v>0.4</v>
      </c>
      <c r="G216" s="14"/>
      <c r="H216" s="15"/>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row>
    <row r="217" spans="1:33" x14ac:dyDescent="0.2">
      <c r="A217" s="343" t="s">
        <v>99</v>
      </c>
      <c r="B217" s="200"/>
      <c r="C217" s="205" t="s">
        <v>343</v>
      </c>
      <c r="D217" s="202">
        <v>1</v>
      </c>
      <c r="E217" s="14"/>
      <c r="F217" s="202">
        <v>1</v>
      </c>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row>
    <row r="218" spans="1:33" x14ac:dyDescent="0.2">
      <c r="A218" s="14"/>
      <c r="B218" s="15"/>
      <c r="C218" s="15"/>
      <c r="D218" s="14"/>
      <c r="E218" s="14"/>
      <c r="F218" s="14"/>
      <c r="G218" s="14"/>
      <c r="H218" s="201"/>
      <c r="I218" s="201"/>
      <c r="J218" s="201"/>
      <c r="K218" s="201"/>
      <c r="L218" s="201"/>
      <c r="M218" s="201"/>
      <c r="N218" s="201"/>
      <c r="O218" s="201"/>
      <c r="P218" s="201"/>
      <c r="Q218" s="201"/>
      <c r="R218" s="201"/>
      <c r="S218" s="201"/>
      <c r="T218" s="201"/>
      <c r="U218" s="201"/>
      <c r="V218" s="14"/>
      <c r="W218" s="14"/>
      <c r="X218" s="14"/>
      <c r="Y218" s="14"/>
      <c r="Z218" s="14"/>
      <c r="AA218" s="14"/>
      <c r="AB218" s="14"/>
      <c r="AC218" s="14"/>
      <c r="AD218" s="14"/>
      <c r="AE218" s="14"/>
      <c r="AF218" s="14"/>
      <c r="AG218" s="14"/>
    </row>
    <row r="219" spans="1:33" x14ac:dyDescent="0.2">
      <c r="A219" s="14"/>
      <c r="B219" s="14"/>
      <c r="C219" s="14"/>
      <c r="D219" s="14"/>
      <c r="E219" s="14"/>
      <c r="F219" s="14"/>
      <c r="G219" s="14"/>
      <c r="H219" s="201"/>
      <c r="I219" s="201"/>
      <c r="J219" s="201"/>
      <c r="K219" s="201"/>
      <c r="L219" s="201"/>
      <c r="M219" s="201"/>
      <c r="N219" s="201"/>
      <c r="O219" s="201"/>
      <c r="P219" s="201"/>
      <c r="Q219" s="201"/>
      <c r="R219" s="201"/>
      <c r="S219" s="201"/>
      <c r="T219" s="201"/>
      <c r="U219" s="201"/>
      <c r="V219" s="14"/>
      <c r="W219" s="14"/>
      <c r="X219" s="14"/>
      <c r="Y219" s="14"/>
      <c r="Z219" s="14"/>
      <c r="AA219" s="14"/>
      <c r="AB219" s="14"/>
      <c r="AC219" s="14"/>
      <c r="AD219" s="14"/>
      <c r="AE219" s="14"/>
      <c r="AF219" s="14"/>
      <c r="AG219" s="14"/>
    </row>
    <row r="220" spans="1:33" x14ac:dyDescent="0.2">
      <c r="A220" s="14"/>
      <c r="B220" s="14"/>
      <c r="C220" s="14"/>
      <c r="D220" s="14"/>
      <c r="E220" s="14"/>
      <c r="F220" s="14"/>
      <c r="G220" s="14"/>
      <c r="H220" s="201"/>
      <c r="I220" s="201"/>
      <c r="J220" s="201"/>
      <c r="K220" s="201"/>
      <c r="L220" s="201"/>
      <c r="M220" s="201"/>
      <c r="N220" s="201"/>
      <c r="O220" s="201"/>
      <c r="P220" s="201"/>
      <c r="Q220" s="201"/>
      <c r="R220" s="201"/>
      <c r="S220" s="201"/>
      <c r="T220" s="201"/>
      <c r="U220" s="201"/>
      <c r="V220" s="14"/>
      <c r="W220" s="14"/>
      <c r="X220" s="14"/>
      <c r="Y220" s="14"/>
      <c r="Z220" s="14"/>
      <c r="AA220" s="14"/>
      <c r="AB220" s="14"/>
      <c r="AC220" s="14"/>
      <c r="AD220" s="14"/>
      <c r="AE220" s="14"/>
      <c r="AF220" s="14"/>
      <c r="AG220" s="14"/>
    </row>
    <row r="221" spans="1:33" x14ac:dyDescent="0.2">
      <c r="A221" s="14"/>
      <c r="B221" s="14"/>
      <c r="C221" s="14"/>
      <c r="D221" s="14"/>
      <c r="E221" s="14"/>
      <c r="F221" s="14"/>
      <c r="G221" s="14"/>
      <c r="H221" s="201"/>
      <c r="I221" s="201"/>
      <c r="J221" s="201"/>
      <c r="K221" s="201"/>
      <c r="L221" s="201"/>
      <c r="M221" s="201"/>
      <c r="N221" s="201"/>
      <c r="O221" s="201"/>
      <c r="P221" s="201"/>
      <c r="Q221" s="201"/>
      <c r="R221" s="201"/>
      <c r="S221" s="201"/>
      <c r="T221" s="201"/>
      <c r="U221" s="201"/>
      <c r="V221" s="14"/>
      <c r="W221" s="14"/>
      <c r="X221" s="14"/>
      <c r="Y221" s="14"/>
      <c r="Z221" s="14"/>
      <c r="AA221" s="14"/>
      <c r="AB221" s="14"/>
      <c r="AC221" s="14"/>
      <c r="AD221" s="14"/>
      <c r="AE221" s="14"/>
      <c r="AF221" s="14"/>
      <c r="AG221" s="14"/>
    </row>
    <row r="222" spans="1:33" x14ac:dyDescent="0.2">
      <c r="A222" s="14"/>
      <c r="B222" s="14"/>
      <c r="C222" s="14"/>
      <c r="D222" s="14"/>
      <c r="E222" s="14"/>
      <c r="F222" s="14"/>
      <c r="G222" s="14"/>
      <c r="H222" s="201"/>
      <c r="I222" s="201"/>
      <c r="J222" s="201"/>
      <c r="K222" s="201"/>
      <c r="L222" s="201"/>
      <c r="M222" s="201"/>
      <c r="N222" s="201"/>
      <c r="O222" s="201"/>
      <c r="P222" s="201"/>
      <c r="Q222" s="201"/>
      <c r="R222" s="201"/>
      <c r="S222" s="201"/>
      <c r="T222" s="201"/>
      <c r="U222" s="201"/>
      <c r="V222" s="14"/>
      <c r="W222" s="14"/>
      <c r="X222" s="14"/>
      <c r="Y222" s="14"/>
      <c r="Z222" s="14"/>
      <c r="AA222" s="14"/>
      <c r="AB222" s="14"/>
      <c r="AC222" s="14"/>
      <c r="AD222" s="14"/>
      <c r="AE222" s="14"/>
      <c r="AF222" s="14"/>
      <c r="AG222" s="14"/>
    </row>
    <row r="223" spans="1:33" x14ac:dyDescent="0.2">
      <c r="A223" s="14"/>
      <c r="B223" s="14"/>
      <c r="C223" s="14"/>
      <c r="D223" s="14"/>
      <c r="E223" s="14"/>
      <c r="F223" s="14"/>
      <c r="G223" s="14"/>
      <c r="H223" s="201"/>
      <c r="I223" s="201"/>
      <c r="J223" s="201"/>
      <c r="K223" s="201"/>
      <c r="L223" s="201"/>
      <c r="M223" s="201"/>
      <c r="N223" s="201"/>
      <c r="O223" s="201"/>
      <c r="P223" s="201"/>
      <c r="Q223" s="201"/>
      <c r="R223" s="201"/>
      <c r="S223" s="201"/>
      <c r="T223" s="201"/>
      <c r="U223" s="201"/>
      <c r="V223" s="14"/>
      <c r="W223" s="14"/>
      <c r="X223" s="14"/>
      <c r="Y223" s="14"/>
      <c r="Z223" s="14"/>
      <c r="AA223" s="14"/>
      <c r="AB223" s="14"/>
      <c r="AC223" s="14"/>
      <c r="AD223" s="14"/>
      <c r="AE223" s="14"/>
      <c r="AF223" s="14"/>
      <c r="AG223" s="14"/>
    </row>
    <row r="224" spans="1:33" x14ac:dyDescent="0.2">
      <c r="A224" s="14"/>
      <c r="B224" s="14"/>
      <c r="C224" s="14"/>
      <c r="D224" s="14"/>
      <c r="E224" s="14"/>
      <c r="F224" s="14"/>
      <c r="G224" s="14"/>
      <c r="H224" s="201"/>
      <c r="I224" s="201"/>
      <c r="J224" s="201"/>
      <c r="K224" s="201"/>
      <c r="L224" s="201"/>
      <c r="M224" s="201"/>
      <c r="N224" s="201"/>
      <c r="O224" s="201"/>
      <c r="P224" s="201"/>
      <c r="Q224" s="201"/>
      <c r="R224" s="201"/>
      <c r="S224" s="201"/>
      <c r="T224" s="201"/>
      <c r="U224" s="201"/>
      <c r="V224" s="14"/>
      <c r="W224" s="14"/>
      <c r="X224" s="14"/>
      <c r="Y224" s="14"/>
      <c r="Z224" s="14"/>
      <c r="AA224" s="14"/>
      <c r="AB224" s="14"/>
      <c r="AC224" s="14"/>
      <c r="AD224" s="14"/>
      <c r="AE224" s="14"/>
      <c r="AF224" s="14"/>
      <c r="AG224" s="14"/>
    </row>
    <row r="225" spans="1:33" x14ac:dyDescent="0.2">
      <c r="A225" s="14"/>
      <c r="B225" s="14"/>
      <c r="C225" s="14"/>
      <c r="D225" s="14"/>
      <c r="E225" s="14"/>
      <c r="F225" s="14"/>
      <c r="G225" s="14"/>
      <c r="H225" s="201"/>
      <c r="I225" s="201"/>
      <c r="J225" s="201"/>
      <c r="K225" s="201"/>
      <c r="L225" s="201"/>
      <c r="M225" s="201"/>
      <c r="N225" s="201"/>
      <c r="O225" s="201"/>
      <c r="P225" s="201"/>
      <c r="Q225" s="201"/>
      <c r="R225" s="201"/>
      <c r="S225" s="201"/>
      <c r="T225" s="201"/>
      <c r="U225" s="201"/>
      <c r="V225" s="14"/>
      <c r="W225" s="14"/>
      <c r="X225" s="14"/>
      <c r="Y225" s="14"/>
      <c r="Z225" s="14"/>
      <c r="AA225" s="14"/>
      <c r="AB225" s="14"/>
      <c r="AC225" s="14"/>
      <c r="AD225" s="14"/>
      <c r="AE225" s="14"/>
      <c r="AF225" s="14"/>
      <c r="AG225" s="14"/>
    </row>
    <row r="226" spans="1:33" x14ac:dyDescent="0.2">
      <c r="A226" s="14"/>
      <c r="B226" s="14"/>
      <c r="C226" s="14"/>
      <c r="D226" s="14"/>
      <c r="E226" s="14"/>
      <c r="F226" s="14"/>
      <c r="G226" s="14"/>
      <c r="H226" s="201"/>
      <c r="I226" s="201"/>
      <c r="J226" s="201"/>
      <c r="K226" s="201"/>
      <c r="L226" s="201"/>
      <c r="M226" s="201"/>
      <c r="N226" s="201"/>
      <c r="O226" s="201"/>
      <c r="P226" s="201"/>
      <c r="Q226" s="201"/>
      <c r="R226" s="201"/>
      <c r="S226" s="201"/>
      <c r="T226" s="201"/>
      <c r="U226" s="201"/>
      <c r="V226" s="14"/>
      <c r="W226" s="14"/>
      <c r="X226" s="14"/>
      <c r="Y226" s="14"/>
      <c r="Z226" s="14"/>
      <c r="AA226" s="14"/>
      <c r="AB226" s="14"/>
      <c r="AC226" s="14"/>
      <c r="AD226" s="14"/>
      <c r="AE226" s="14"/>
      <c r="AF226" s="14"/>
      <c r="AG226" s="14"/>
    </row>
    <row r="227" spans="1:33" x14ac:dyDescent="0.2">
      <c r="A227" s="14"/>
      <c r="B227" s="14"/>
      <c r="C227" s="14"/>
      <c r="D227" s="14"/>
      <c r="E227" s="14"/>
      <c r="F227" s="14"/>
      <c r="G227" s="14"/>
      <c r="H227" s="201"/>
      <c r="I227" s="201"/>
      <c r="J227" s="201"/>
      <c r="K227" s="201"/>
      <c r="L227" s="201"/>
      <c r="M227" s="201"/>
      <c r="N227" s="201"/>
      <c r="O227" s="201"/>
      <c r="P227" s="201"/>
      <c r="Q227" s="201"/>
      <c r="R227" s="201"/>
      <c r="S227" s="201"/>
      <c r="T227" s="201"/>
      <c r="U227" s="201"/>
      <c r="V227" s="14"/>
      <c r="W227" s="14"/>
      <c r="X227" s="14"/>
      <c r="Y227" s="14"/>
      <c r="Z227" s="14"/>
      <c r="AA227" s="14"/>
      <c r="AB227" s="14"/>
      <c r="AC227" s="14"/>
      <c r="AD227" s="14"/>
      <c r="AE227" s="14"/>
      <c r="AF227" s="14"/>
      <c r="AG227" s="14"/>
    </row>
    <row r="228" spans="1:33" x14ac:dyDescent="0.2">
      <c r="A228" s="14"/>
      <c r="B228" s="14"/>
      <c r="C228" s="14"/>
      <c r="D228" s="14"/>
      <c r="E228" s="14"/>
      <c r="F228" s="14"/>
      <c r="G228" s="14"/>
      <c r="H228" s="201"/>
      <c r="I228" s="201"/>
      <c r="J228" s="201"/>
      <c r="K228" s="201"/>
      <c r="L228" s="201"/>
      <c r="M228" s="201"/>
      <c r="N228" s="201"/>
      <c r="O228" s="201"/>
      <c r="P228" s="201"/>
      <c r="Q228" s="201"/>
      <c r="R228" s="201"/>
      <c r="S228" s="201"/>
      <c r="T228" s="201"/>
      <c r="U228" s="201"/>
      <c r="V228" s="14"/>
      <c r="W228" s="14"/>
      <c r="X228" s="14"/>
      <c r="Y228" s="14"/>
      <c r="Z228" s="14"/>
      <c r="AA228" s="14"/>
      <c r="AB228" s="14"/>
      <c r="AC228" s="14"/>
      <c r="AD228" s="14"/>
      <c r="AE228" s="14"/>
      <c r="AF228" s="14"/>
      <c r="AG228" s="14"/>
    </row>
    <row r="229" spans="1:33" x14ac:dyDescent="0.2">
      <c r="A229" s="14"/>
      <c r="B229" s="14"/>
      <c r="C229" s="14"/>
      <c r="D229" s="14"/>
      <c r="E229" s="14"/>
      <c r="F229" s="14"/>
      <c r="G229" s="14"/>
      <c r="H229" s="201"/>
      <c r="I229" s="201"/>
      <c r="J229" s="201"/>
      <c r="K229" s="201"/>
      <c r="L229" s="201"/>
      <c r="M229" s="201"/>
      <c r="N229" s="201"/>
      <c r="O229" s="201"/>
      <c r="P229" s="201"/>
      <c r="Q229" s="201"/>
      <c r="R229" s="201"/>
      <c r="S229" s="201"/>
      <c r="T229" s="201"/>
      <c r="U229" s="201"/>
      <c r="V229" s="14"/>
      <c r="W229" s="14"/>
      <c r="X229" s="14"/>
      <c r="Y229" s="14"/>
      <c r="Z229" s="14"/>
      <c r="AA229" s="14"/>
    </row>
    <row r="230" spans="1:33" x14ac:dyDescent="0.2">
      <c r="A230" s="14"/>
      <c r="B230" s="14"/>
      <c r="C230" s="14"/>
      <c r="D230" s="14"/>
      <c r="E230" s="14"/>
      <c r="F230" s="14"/>
      <c r="G230" s="14"/>
      <c r="H230" s="201"/>
      <c r="I230" s="201"/>
      <c r="J230" s="201"/>
      <c r="K230" s="201"/>
      <c r="L230" s="201"/>
      <c r="M230" s="201"/>
      <c r="N230" s="201"/>
      <c r="O230" s="201"/>
      <c r="P230" s="201"/>
      <c r="Q230" s="201"/>
      <c r="R230" s="201"/>
      <c r="S230" s="201"/>
      <c r="T230" s="201"/>
      <c r="U230" s="201"/>
      <c r="V230" s="14"/>
      <c r="W230" s="14"/>
      <c r="X230" s="14"/>
      <c r="Y230" s="14"/>
      <c r="Z230" s="14"/>
      <c r="AA230" s="14"/>
    </row>
    <row r="231" spans="1:33" x14ac:dyDescent="0.2">
      <c r="A231" s="14"/>
      <c r="B231" s="14"/>
      <c r="C231" s="14"/>
      <c r="D231" s="14"/>
      <c r="E231" s="14"/>
      <c r="F231" s="14"/>
      <c r="G231" s="14"/>
      <c r="H231" s="201"/>
      <c r="I231" s="201"/>
      <c r="J231" s="201"/>
      <c r="K231" s="201"/>
      <c r="L231" s="201"/>
      <c r="M231" s="201"/>
      <c r="N231" s="201"/>
      <c r="O231" s="201"/>
      <c r="P231" s="201"/>
      <c r="Q231" s="201"/>
      <c r="R231" s="201"/>
      <c r="S231" s="201"/>
      <c r="T231" s="201"/>
      <c r="U231" s="201"/>
      <c r="V231" s="14"/>
      <c r="W231" s="14"/>
      <c r="X231" s="14"/>
      <c r="Y231" s="14"/>
      <c r="Z231" s="14"/>
      <c r="AA231" s="14"/>
    </row>
    <row r="232" spans="1:33" x14ac:dyDescent="0.2">
      <c r="A232" s="14"/>
      <c r="B232" s="14"/>
      <c r="C232" s="14"/>
      <c r="D232" s="14"/>
      <c r="E232" s="14"/>
      <c r="F232" s="14"/>
      <c r="G232" s="14"/>
      <c r="H232" s="201"/>
      <c r="I232" s="201"/>
      <c r="J232" s="201"/>
      <c r="K232" s="201"/>
      <c r="L232" s="201"/>
      <c r="M232" s="201"/>
      <c r="N232" s="201"/>
      <c r="O232" s="201"/>
      <c r="P232" s="201"/>
      <c r="Q232" s="201"/>
      <c r="R232" s="201"/>
      <c r="S232" s="201"/>
      <c r="T232" s="201"/>
      <c r="U232" s="201"/>
      <c r="V232" s="14"/>
      <c r="W232" s="14"/>
      <c r="X232" s="14"/>
      <c r="Y232" s="14"/>
      <c r="Z232" s="14"/>
      <c r="AA232" s="14"/>
    </row>
    <row r="233" spans="1:33" x14ac:dyDescent="0.2">
      <c r="A233" s="14"/>
      <c r="B233" s="14"/>
      <c r="C233" s="14"/>
      <c r="D233" s="14"/>
      <c r="E233" s="14"/>
      <c r="F233" s="14"/>
      <c r="G233" s="14"/>
      <c r="H233" s="201"/>
      <c r="I233" s="201"/>
      <c r="J233" s="201"/>
      <c r="K233" s="201"/>
      <c r="L233" s="201"/>
      <c r="M233" s="201"/>
      <c r="N233" s="201"/>
      <c r="O233" s="201"/>
      <c r="P233" s="201"/>
      <c r="Q233" s="201"/>
      <c r="R233" s="201"/>
      <c r="S233" s="201"/>
      <c r="T233" s="201"/>
      <c r="U233" s="201"/>
      <c r="V233" s="14"/>
      <c r="W233" s="14"/>
      <c r="X233" s="14"/>
      <c r="Y233" s="14"/>
      <c r="Z233" s="14"/>
      <c r="AA233" s="14"/>
    </row>
    <row r="234" spans="1:33" x14ac:dyDescent="0.2">
      <c r="A234" s="14"/>
      <c r="B234" s="14"/>
      <c r="C234" s="14"/>
      <c r="D234" s="14"/>
      <c r="E234" s="14"/>
      <c r="F234" s="14"/>
      <c r="G234" s="14"/>
      <c r="H234" s="201"/>
      <c r="I234" s="201"/>
      <c r="J234" s="201"/>
      <c r="K234" s="201"/>
      <c r="L234" s="201"/>
      <c r="M234" s="201"/>
      <c r="N234" s="201"/>
      <c r="O234" s="201"/>
      <c r="P234" s="201"/>
      <c r="Q234" s="201"/>
      <c r="R234" s="201"/>
      <c r="S234" s="201"/>
      <c r="T234" s="201"/>
      <c r="U234" s="201"/>
      <c r="V234" s="14"/>
      <c r="W234" s="14"/>
      <c r="X234" s="14"/>
      <c r="Y234" s="14"/>
      <c r="Z234" s="14"/>
      <c r="AA234" s="14"/>
    </row>
    <row r="235" spans="1:33" x14ac:dyDescent="0.2">
      <c r="A235" s="14"/>
      <c r="B235" s="14"/>
      <c r="C235" s="14"/>
      <c r="D235" s="14"/>
      <c r="E235" s="14"/>
      <c r="F235" s="14"/>
      <c r="G235" s="14"/>
      <c r="H235" s="201"/>
      <c r="I235" s="201"/>
      <c r="J235" s="201"/>
      <c r="K235" s="201"/>
      <c r="L235" s="201"/>
      <c r="M235" s="201"/>
      <c r="N235" s="201"/>
      <c r="O235" s="201"/>
      <c r="P235" s="201"/>
      <c r="Q235" s="201"/>
      <c r="R235" s="201"/>
      <c r="S235" s="201"/>
      <c r="T235" s="201"/>
      <c r="U235" s="201"/>
      <c r="V235" s="14"/>
      <c r="W235" s="14"/>
      <c r="X235" s="14"/>
      <c r="Y235" s="14"/>
      <c r="Z235" s="14"/>
      <c r="AA235" s="14"/>
    </row>
    <row r="236" spans="1:33" x14ac:dyDescent="0.2">
      <c r="A236" s="14"/>
      <c r="B236" s="14"/>
      <c r="C236" s="14"/>
      <c r="D236" s="14"/>
      <c r="E236" s="14"/>
      <c r="F236" s="14"/>
      <c r="G236" s="14"/>
      <c r="H236" s="201"/>
      <c r="I236" s="201"/>
      <c r="J236" s="201"/>
      <c r="K236" s="201"/>
      <c r="L236" s="201"/>
      <c r="M236" s="201"/>
      <c r="N236" s="201"/>
      <c r="O236" s="201"/>
      <c r="P236" s="201"/>
      <c r="Q236" s="201"/>
      <c r="R236" s="201"/>
      <c r="S236" s="201"/>
      <c r="T236" s="201"/>
      <c r="U236" s="201"/>
      <c r="V236" s="14"/>
      <c r="W236" s="14"/>
      <c r="X236" s="14"/>
      <c r="Y236" s="14"/>
      <c r="Z236" s="14"/>
      <c r="AA236" s="14"/>
    </row>
    <row r="237" spans="1:33" x14ac:dyDescent="0.2">
      <c r="A237" s="14"/>
      <c r="B237" s="14"/>
      <c r="C237" s="14"/>
      <c r="D237" s="14"/>
      <c r="E237" s="14"/>
      <c r="F237" s="14"/>
      <c r="G237" s="14"/>
      <c r="H237" s="201"/>
      <c r="I237" s="201"/>
      <c r="J237" s="201"/>
      <c r="K237" s="201"/>
      <c r="L237" s="201"/>
      <c r="M237" s="201"/>
      <c r="N237" s="201"/>
      <c r="O237" s="201"/>
      <c r="P237" s="201"/>
      <c r="Q237" s="201"/>
      <c r="R237" s="201"/>
      <c r="S237" s="201"/>
      <c r="T237" s="201"/>
      <c r="U237" s="201"/>
      <c r="V237" s="14"/>
      <c r="W237" s="14"/>
      <c r="X237" s="14"/>
      <c r="Y237" s="14"/>
      <c r="Z237" s="14"/>
      <c r="AA237" s="14"/>
    </row>
    <row r="238" spans="1:33" x14ac:dyDescent="0.2">
      <c r="A238" s="14"/>
      <c r="B238" s="14"/>
      <c r="C238" s="14"/>
      <c r="D238" s="14"/>
      <c r="E238" s="14"/>
      <c r="F238" s="14"/>
      <c r="G238" s="14"/>
      <c r="H238" s="201"/>
      <c r="I238" s="201"/>
      <c r="J238" s="201"/>
      <c r="K238" s="201"/>
      <c r="L238" s="201"/>
      <c r="M238" s="201"/>
      <c r="N238" s="201"/>
      <c r="O238" s="201"/>
      <c r="P238" s="201"/>
      <c r="Q238" s="201"/>
      <c r="R238" s="201"/>
      <c r="S238" s="201"/>
      <c r="T238" s="201"/>
      <c r="U238" s="201"/>
      <c r="V238" s="14"/>
      <c r="W238" s="14"/>
      <c r="X238" s="14"/>
      <c r="Y238" s="14"/>
      <c r="Z238" s="14"/>
      <c r="AA238" s="14"/>
    </row>
    <row r="239" spans="1:33" x14ac:dyDescent="0.2">
      <c r="A239" s="14"/>
      <c r="B239" s="14"/>
      <c r="C239" s="14"/>
      <c r="D239" s="14"/>
      <c r="E239" s="14"/>
      <c r="F239" s="14"/>
      <c r="G239" s="14"/>
      <c r="H239" s="201"/>
      <c r="I239" s="201"/>
      <c r="J239" s="201"/>
      <c r="K239" s="201"/>
      <c r="L239" s="201"/>
      <c r="M239" s="201"/>
      <c r="N239" s="201"/>
      <c r="O239" s="201"/>
      <c r="P239" s="201"/>
      <c r="Q239" s="201"/>
      <c r="R239" s="201"/>
      <c r="S239" s="201"/>
      <c r="T239" s="201"/>
      <c r="U239" s="201"/>
      <c r="V239" s="14"/>
      <c r="W239" s="14"/>
      <c r="X239" s="14"/>
      <c r="Y239" s="14"/>
      <c r="Z239" s="14"/>
      <c r="AA239" s="14"/>
    </row>
    <row r="240" spans="1:33" x14ac:dyDescent="0.2">
      <c r="A240" s="14"/>
      <c r="B240" s="14"/>
      <c r="C240" s="14"/>
      <c r="D240" s="14"/>
      <c r="E240" s="14"/>
      <c r="F240" s="14"/>
      <c r="G240" s="14"/>
      <c r="H240" s="201"/>
      <c r="I240" s="201"/>
      <c r="J240" s="201"/>
      <c r="K240" s="201"/>
      <c r="L240" s="201"/>
      <c r="M240" s="201"/>
      <c r="N240" s="201"/>
      <c r="O240" s="201"/>
      <c r="P240" s="201"/>
      <c r="Q240" s="201"/>
      <c r="R240" s="201"/>
      <c r="S240" s="201"/>
      <c r="T240" s="201"/>
      <c r="U240" s="201"/>
      <c r="V240" s="14"/>
      <c r="W240" s="14"/>
      <c r="X240" s="14"/>
      <c r="Y240" s="14"/>
      <c r="Z240" s="14"/>
      <c r="AA240" s="14"/>
    </row>
    <row r="241" spans="1:27" x14ac:dyDescent="0.2">
      <c r="A241" s="14"/>
      <c r="B241" s="14"/>
      <c r="C241" s="14"/>
      <c r="D241" s="14"/>
      <c r="E241" s="14"/>
      <c r="F241" s="14"/>
      <c r="G241" s="14"/>
      <c r="H241" s="201"/>
      <c r="I241" s="201"/>
      <c r="J241" s="201"/>
      <c r="K241" s="201"/>
      <c r="L241" s="201"/>
      <c r="M241" s="201"/>
      <c r="N241" s="201"/>
      <c r="O241" s="201"/>
      <c r="P241" s="201"/>
      <c r="Q241" s="201"/>
      <c r="R241" s="201"/>
      <c r="S241" s="201"/>
      <c r="T241" s="201"/>
      <c r="U241" s="201"/>
      <c r="V241" s="14"/>
      <c r="W241" s="14"/>
      <c r="X241" s="14"/>
      <c r="Y241" s="14"/>
      <c r="Z241" s="14"/>
      <c r="AA241" s="14"/>
    </row>
    <row r="242" spans="1:27"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row>
    <row r="243" spans="1:27"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row>
    <row r="244" spans="1:27"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row>
    <row r="245" spans="1:27"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row>
    <row r="246" spans="1:27"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row>
    <row r="247" spans="1:27"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row>
    <row r="248" spans="1:27"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row>
    <row r="249" spans="1:27"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row>
    <row r="250" spans="1:27"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row>
    <row r="251" spans="1:27"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row>
    <row r="252" spans="1:27"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row>
    <row r="253" spans="1:27"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row>
    <row r="254" spans="1:27"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row>
    <row r="255" spans="1:27"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row>
    <row r="256" spans="1:27"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row>
    <row r="257" spans="1:27"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row>
    <row r="258" spans="1:27"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row>
    <row r="259" spans="1:27"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row>
    <row r="260" spans="1:27"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row>
    <row r="261" spans="1:27"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row>
  </sheetData>
  <sheetProtection formatColumns="0" formatRows="0" autoFilter="0"/>
  <autoFilter ref="A10:F217" xr:uid="{00000000-0009-0000-0000-000000000000}">
    <filterColumn colId="4" showButton="0"/>
  </autoFilter>
  <mergeCells count="42">
    <mergeCell ref="W201:X201"/>
    <mergeCell ref="B165:F165"/>
    <mergeCell ref="B177:E177"/>
    <mergeCell ref="B178:E178"/>
    <mergeCell ref="B179:E179"/>
    <mergeCell ref="B200:D200"/>
    <mergeCell ref="B201:D201"/>
    <mergeCell ref="B164:F164"/>
    <mergeCell ref="D43:E43"/>
    <mergeCell ref="D53:E53"/>
    <mergeCell ref="D54:E54"/>
    <mergeCell ref="D62:E62"/>
    <mergeCell ref="D63:E63"/>
    <mergeCell ref="D69:E69"/>
    <mergeCell ref="C72:E72"/>
    <mergeCell ref="B89:F89"/>
    <mergeCell ref="B144:F144"/>
    <mergeCell ref="D161:E161"/>
    <mergeCell ref="B163:F163"/>
    <mergeCell ref="C42:F42"/>
    <mergeCell ref="E9:F9"/>
    <mergeCell ref="E10:F10"/>
    <mergeCell ref="B12:F12"/>
    <mergeCell ref="C13:F13"/>
    <mergeCell ref="D14:E14"/>
    <mergeCell ref="D24:E24"/>
    <mergeCell ref="D25:E25"/>
    <mergeCell ref="D33:E33"/>
    <mergeCell ref="D34:E34"/>
    <mergeCell ref="D40:E40"/>
    <mergeCell ref="E6:F6"/>
    <mergeCell ref="V6:W6"/>
    <mergeCell ref="E7:F7"/>
    <mergeCell ref="E8:F8"/>
    <mergeCell ref="V8:W8"/>
    <mergeCell ref="F5:G5"/>
    <mergeCell ref="V5:W5"/>
    <mergeCell ref="C1:D1"/>
    <mergeCell ref="C2:D2"/>
    <mergeCell ref="V2:W3"/>
    <mergeCell ref="C3:D3"/>
    <mergeCell ref="V4:W4"/>
  </mergeCells>
  <conditionalFormatting sqref="V193:V198 H193:U197">
    <cfRule type="cellIs" dxfId="2" priority="2" stopIfTrue="1" operator="equal">
      <formula>"devolución"</formula>
    </cfRule>
    <cfRule type="cellIs" dxfId="1" priority="3" stopIfTrue="1" operator="equal">
      <formula>"retención"</formula>
    </cfRule>
  </conditionalFormatting>
  <conditionalFormatting sqref="H198:U198">
    <cfRule type="cellIs" dxfId="0" priority="1" stopIfTrue="1" operator="lessThan">
      <formula>0</formula>
    </cfRule>
  </conditionalFormatting>
  <dataValidations count="9">
    <dataValidation allowBlank="1" showDropDown="1" showInputMessage="1" showErrorMessage="1" sqref="A11:A213 A2:A9" xr:uid="{00000000-0002-0000-0000-000000000000}"/>
    <dataValidation operator="greaterThanOrEqual" allowBlank="1" showInputMessage="1" showErrorMessage="1" errorTitle="Prima de seguro p/fallec." error="Los valores abonados deben ser positivos" sqref="H144:V144" xr:uid="{00000000-0002-0000-0000-000001000000}"/>
    <dataValidation type="list" allowBlank="1" showInputMessage="1" showErrorMessage="1" sqref="D202:D213" xr:uid="{00000000-0002-0000-0000-000002000000}">
      <formula1>$D$215:$D$217</formula1>
    </dataValidation>
    <dataValidation type="list" allowBlank="1" showInputMessage="1" showErrorMessage="1" sqref="G202:G213" xr:uid="{00000000-0002-0000-0000-000003000000}">
      <formula1>$X$202:$X$203</formula1>
    </dataValidation>
    <dataValidation allowBlank="1" showInputMessage="1" showErrorMessage="1" errorTitle="Valor no válido" error="En este país no se permite tener 2 ó más cónyuges, y los amantes no pueden ser deducidos en el Impuesto a las Ganancias. Tampoco es posible tener una fracción de cónyuge (aunque a veces se sienta de esa manera), ni negativos" sqref="C169:D169" xr:uid="{00000000-0002-0000-0000-000004000000}"/>
    <dataValidation type="whole" operator="greaterThanOrEqual" allowBlank="1" showInputMessage="1" showErrorMessage="1" errorTitle="Valor erróneo" error="Sólo se admiten valores enteros no negativos." sqref="C170:D174" xr:uid="{00000000-0002-0000-0000-000005000000}">
      <formula1>0</formula1>
    </dataValidation>
    <dataValidation type="list" allowBlank="1" showInputMessage="1" showErrorMessage="1" sqref="E201:F213" xr:uid="{00000000-0002-0000-0000-000006000000}">
      <formula1>$W$202:$W$213</formula1>
    </dataValidation>
    <dataValidation type="list" allowBlank="1" showInputMessage="1" showErrorMessage="1" sqref="H215:V215" xr:uid="{00000000-0002-0000-0000-000007000000}">
      <formula1>$F$215:$F$217</formula1>
    </dataValidation>
    <dataValidation type="whole" allowBlank="1" showInputMessage="1" showErrorMessage="1" sqref="H5:V5" xr:uid="{00000000-0002-0000-0000-000008000000}">
      <formula1>0</formula1>
      <formula2>14</formula2>
    </dataValidation>
  </dataValidations>
  <printOptions horizontalCentered="1" gridLines="1" gridLinesSet="0"/>
  <pageMargins left="0.19685039370078741" right="0.19685039370078741" top="0.19685039370078741" bottom="0.19685039370078741" header="0" footer="0"/>
  <pageSetup paperSize="120" scale="53" fitToHeight="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O352"/>
  <sheetViews>
    <sheetView tabSelected="1" workbookViewId="0"/>
  </sheetViews>
  <sheetFormatPr baseColWidth="10" defaultRowHeight="12.75" x14ac:dyDescent="0.2"/>
  <cols>
    <col min="1" max="1" width="15" customWidth="1"/>
    <col min="2" max="24" width="12.83203125" customWidth="1"/>
    <col min="25" max="25" width="13.33203125" bestFit="1" customWidth="1"/>
    <col min="26" max="27" width="12.1640625" bestFit="1" customWidth="1"/>
    <col min="28" max="28" width="13.33203125" bestFit="1" customWidth="1"/>
    <col min="29" max="30" width="12.1640625" bestFit="1" customWidth="1"/>
    <col min="31" max="31" width="13.33203125" bestFit="1" customWidth="1"/>
    <col min="32" max="33" width="12.1640625" bestFit="1" customWidth="1"/>
    <col min="34" max="34" width="14.5" bestFit="1" customWidth="1"/>
    <col min="35" max="36" width="12.33203125" bestFit="1" customWidth="1"/>
  </cols>
  <sheetData>
    <row r="1" spans="1:41" x14ac:dyDescent="0.2">
      <c r="A1" s="172" t="s">
        <v>35</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41" x14ac:dyDescent="0.2">
      <c r="A2" s="27">
        <v>1</v>
      </c>
      <c r="B2" s="14"/>
      <c r="C2" s="14"/>
      <c r="D2" s="27">
        <v>2</v>
      </c>
      <c r="E2" s="14"/>
      <c r="F2" s="14"/>
      <c r="G2" s="27">
        <v>3</v>
      </c>
      <c r="H2" s="14"/>
      <c r="I2" s="14"/>
      <c r="J2" s="27">
        <v>4</v>
      </c>
      <c r="K2" s="14"/>
      <c r="L2" s="14"/>
      <c r="M2" s="27">
        <v>5</v>
      </c>
      <c r="N2" s="14"/>
      <c r="O2" s="14"/>
      <c r="P2" s="27">
        <v>6</v>
      </c>
      <c r="Q2" s="14"/>
      <c r="R2" s="14"/>
      <c r="AK2" s="14"/>
      <c r="AL2" s="14"/>
      <c r="AM2" s="14"/>
    </row>
    <row r="3" spans="1:41" x14ac:dyDescent="0.2">
      <c r="A3" s="397" t="s">
        <v>0</v>
      </c>
      <c r="B3" s="398"/>
      <c r="C3" s="399"/>
      <c r="D3" s="397" t="s">
        <v>1</v>
      </c>
      <c r="E3" s="398"/>
      <c r="F3" s="399"/>
      <c r="G3" s="397" t="s">
        <v>2</v>
      </c>
      <c r="H3" s="398"/>
      <c r="I3" s="399"/>
      <c r="J3" s="397" t="s">
        <v>3</v>
      </c>
      <c r="K3" s="398"/>
      <c r="L3" s="399"/>
      <c r="M3" s="397" t="s">
        <v>4</v>
      </c>
      <c r="N3" s="398"/>
      <c r="O3" s="399"/>
      <c r="P3" s="397" t="s">
        <v>5</v>
      </c>
      <c r="Q3" s="398"/>
      <c r="R3" s="399"/>
      <c r="AK3" s="14"/>
      <c r="AL3" s="14"/>
      <c r="AM3" s="14"/>
    </row>
    <row r="4" spans="1:41" x14ac:dyDescent="0.2">
      <c r="A4" s="173" t="s">
        <v>13</v>
      </c>
      <c r="B4" s="156" t="s">
        <v>14</v>
      </c>
      <c r="C4" s="76" t="s">
        <v>12</v>
      </c>
      <c r="D4" s="173" t="s">
        <v>13</v>
      </c>
      <c r="E4" s="156" t="s">
        <v>14</v>
      </c>
      <c r="F4" s="76" t="s">
        <v>12</v>
      </c>
      <c r="G4" s="173" t="s">
        <v>13</v>
      </c>
      <c r="H4" s="156" t="s">
        <v>14</v>
      </c>
      <c r="I4" s="76" t="s">
        <v>12</v>
      </c>
      <c r="J4" s="173" t="s">
        <v>13</v>
      </c>
      <c r="K4" s="156" t="s">
        <v>14</v>
      </c>
      <c r="L4" s="76" t="s">
        <v>12</v>
      </c>
      <c r="M4" s="173" t="s">
        <v>15</v>
      </c>
      <c r="N4" s="156" t="s">
        <v>14</v>
      </c>
      <c r="O4" s="76" t="s">
        <v>12</v>
      </c>
      <c r="P4" s="173" t="s">
        <v>15</v>
      </c>
      <c r="Q4" s="156" t="s">
        <v>14</v>
      </c>
      <c r="R4" s="76" t="s">
        <v>12</v>
      </c>
      <c r="AK4" s="14"/>
      <c r="AL4" s="14"/>
      <c r="AM4" s="14"/>
    </row>
    <row r="5" spans="1:41" x14ac:dyDescent="0.2">
      <c r="A5" s="268">
        <v>-9999999</v>
      </c>
      <c r="B5" s="269">
        <v>0</v>
      </c>
      <c r="C5" s="270">
        <v>0</v>
      </c>
      <c r="D5" s="268">
        <v>-9999999</v>
      </c>
      <c r="E5" s="269">
        <v>0</v>
      </c>
      <c r="F5" s="270">
        <v>0</v>
      </c>
      <c r="G5" s="268">
        <v>-9999999</v>
      </c>
      <c r="H5" s="269">
        <v>0</v>
      </c>
      <c r="I5" s="270">
        <v>0</v>
      </c>
      <c r="J5" s="268">
        <v>-9999999</v>
      </c>
      <c r="K5" s="269">
        <v>0</v>
      </c>
      <c r="L5" s="270">
        <v>0</v>
      </c>
      <c r="M5" s="268">
        <v>-9999999</v>
      </c>
      <c r="N5" s="269">
        <v>0</v>
      </c>
      <c r="O5" s="270">
        <v>0</v>
      </c>
      <c r="P5" s="268">
        <v>-9999999</v>
      </c>
      <c r="Q5" s="269">
        <v>0</v>
      </c>
      <c r="R5" s="270">
        <v>0</v>
      </c>
      <c r="AK5" s="48"/>
      <c r="AL5" s="48"/>
      <c r="AM5" s="48"/>
      <c r="AN5" s="1"/>
      <c r="AO5" s="1"/>
    </row>
    <row r="6" spans="1:41" x14ac:dyDescent="0.2">
      <c r="A6" s="268">
        <v>0.01</v>
      </c>
      <c r="B6" s="269">
        <v>0</v>
      </c>
      <c r="C6" s="270">
        <v>0.05</v>
      </c>
      <c r="D6" s="268">
        <v>0.01</v>
      </c>
      <c r="E6" s="269">
        <v>0</v>
      </c>
      <c r="F6" s="270">
        <v>0.05</v>
      </c>
      <c r="G6" s="268">
        <v>0.01</v>
      </c>
      <c r="H6" s="269">
        <v>0</v>
      </c>
      <c r="I6" s="270">
        <v>0.05</v>
      </c>
      <c r="J6" s="268">
        <v>0.01</v>
      </c>
      <c r="K6" s="269">
        <v>0</v>
      </c>
      <c r="L6" s="270">
        <v>0.05</v>
      </c>
      <c r="M6" s="268">
        <v>0.01</v>
      </c>
      <c r="N6" s="269">
        <v>0</v>
      </c>
      <c r="O6" s="270">
        <v>0.05</v>
      </c>
      <c r="P6" s="268">
        <v>0.01</v>
      </c>
      <c r="Q6" s="269">
        <v>0</v>
      </c>
      <c r="R6" s="270">
        <v>0.05</v>
      </c>
      <c r="AK6" s="48"/>
      <c r="AL6" s="48"/>
      <c r="AM6" s="48"/>
      <c r="AN6" s="1"/>
      <c r="AO6" s="1"/>
    </row>
    <row r="7" spans="1:41" x14ac:dyDescent="0.2">
      <c r="A7" s="268">
        <f t="shared" ref="A7:A14" si="0">+ROUND($P20/12*A$2,2)</f>
        <v>5377.72</v>
      </c>
      <c r="B7" s="269">
        <f t="shared" ref="B7:B14" si="1">+B6+ROUND((A7-A6)*C6,2)</f>
        <v>268.89</v>
      </c>
      <c r="C7" s="270">
        <f t="shared" ref="C7:C14" si="2">+F7</f>
        <v>0.09</v>
      </c>
      <c r="D7" s="268">
        <f t="shared" ref="D7:D14" si="3">+ROUND($P20/12*D$2,2)</f>
        <v>10755.44</v>
      </c>
      <c r="E7" s="269">
        <f t="shared" ref="E7:E14" si="4">+E6+ROUND((D7-D6)*F6,2)</f>
        <v>537.77</v>
      </c>
      <c r="F7" s="270">
        <f t="shared" ref="F7:F14" si="5">+I7</f>
        <v>0.09</v>
      </c>
      <c r="G7" s="268">
        <f t="shared" ref="G7:G14" si="6">+ROUND($P20/12*G$2,2)</f>
        <v>16133.16</v>
      </c>
      <c r="H7" s="269">
        <f t="shared" ref="H7:H14" si="7">+H6+ROUND((G7-G6)*I6,2)</f>
        <v>806.66</v>
      </c>
      <c r="I7" s="270">
        <f t="shared" ref="I7:I14" si="8">+L7</f>
        <v>0.09</v>
      </c>
      <c r="J7" s="268">
        <f t="shared" ref="J7:J14" si="9">+ROUND($P20/12*J$2,2)</f>
        <v>21510.880000000001</v>
      </c>
      <c r="K7" s="269">
        <f t="shared" ref="K7:K14" si="10">+K6+ROUND((J7-J6)*L6,2)</f>
        <v>1075.54</v>
      </c>
      <c r="L7" s="270">
        <f t="shared" ref="L7:L14" si="11">+O7</f>
        <v>0.09</v>
      </c>
      <c r="M7" s="268">
        <f t="shared" ref="M7:M14" si="12">+ROUND($P20/12*M$2,2)</f>
        <v>26888.6</v>
      </c>
      <c r="N7" s="269">
        <f t="shared" ref="N7:N14" si="13">+N6+ROUND((M7-M6)*O6,2)</f>
        <v>1344.43</v>
      </c>
      <c r="O7" s="270">
        <f t="shared" ref="O7:O14" si="14">+R7</f>
        <v>0.09</v>
      </c>
      <c r="P7" s="268">
        <f t="shared" ref="P7:P14" si="15">+ROUND($P20/12*P$2,2)</f>
        <v>32266.32</v>
      </c>
      <c r="Q7" s="269">
        <f t="shared" ref="Q7:Q14" si="16">+Q6+ROUND((P7-P6)*R6,2)</f>
        <v>1613.32</v>
      </c>
      <c r="R7" s="270">
        <f t="shared" ref="R7:R14" si="17">+C20</f>
        <v>0.09</v>
      </c>
      <c r="AK7" s="48"/>
      <c r="AL7" s="48"/>
      <c r="AM7" s="48"/>
      <c r="AN7" s="1"/>
      <c r="AO7" s="1"/>
    </row>
    <row r="8" spans="1:41" x14ac:dyDescent="0.2">
      <c r="A8" s="268">
        <f t="shared" si="0"/>
        <v>10755.44</v>
      </c>
      <c r="B8" s="269">
        <f t="shared" si="1"/>
        <v>752.88</v>
      </c>
      <c r="C8" s="270">
        <f t="shared" si="2"/>
        <v>0.12</v>
      </c>
      <c r="D8" s="268">
        <f t="shared" si="3"/>
        <v>21510.880000000001</v>
      </c>
      <c r="E8" s="269">
        <f t="shared" si="4"/>
        <v>1505.76</v>
      </c>
      <c r="F8" s="270">
        <f t="shared" si="5"/>
        <v>0.12</v>
      </c>
      <c r="G8" s="268">
        <f t="shared" si="6"/>
        <v>32266.32</v>
      </c>
      <c r="H8" s="269">
        <f t="shared" si="7"/>
        <v>2258.64</v>
      </c>
      <c r="I8" s="270">
        <f t="shared" si="8"/>
        <v>0.12</v>
      </c>
      <c r="J8" s="268">
        <f t="shared" si="9"/>
        <v>43021.760000000002</v>
      </c>
      <c r="K8" s="269">
        <f t="shared" si="10"/>
        <v>3011.52</v>
      </c>
      <c r="L8" s="270">
        <f t="shared" si="11"/>
        <v>0.12</v>
      </c>
      <c r="M8" s="268">
        <f t="shared" si="12"/>
        <v>53777.2</v>
      </c>
      <c r="N8" s="269">
        <f t="shared" si="13"/>
        <v>3764.3999999999996</v>
      </c>
      <c r="O8" s="270">
        <f t="shared" si="14"/>
        <v>0.12</v>
      </c>
      <c r="P8" s="268">
        <f t="shared" si="15"/>
        <v>64532.65</v>
      </c>
      <c r="Q8" s="269">
        <f t="shared" si="16"/>
        <v>4517.29</v>
      </c>
      <c r="R8" s="270">
        <f t="shared" si="17"/>
        <v>0.12</v>
      </c>
      <c r="AK8" s="48"/>
      <c r="AL8" s="48"/>
      <c r="AM8" s="48"/>
      <c r="AN8" s="1"/>
      <c r="AO8" s="1"/>
    </row>
    <row r="9" spans="1:41" x14ac:dyDescent="0.2">
      <c r="A9" s="268">
        <f t="shared" si="0"/>
        <v>16133.16</v>
      </c>
      <c r="B9" s="269">
        <f t="shared" si="1"/>
        <v>1398.21</v>
      </c>
      <c r="C9" s="270">
        <f t="shared" si="2"/>
        <v>0.15</v>
      </c>
      <c r="D9" s="268">
        <f t="shared" si="3"/>
        <v>32266.32</v>
      </c>
      <c r="E9" s="269">
        <f t="shared" si="4"/>
        <v>2796.41</v>
      </c>
      <c r="F9" s="270">
        <f t="shared" si="5"/>
        <v>0.15</v>
      </c>
      <c r="G9" s="268">
        <f t="shared" si="6"/>
        <v>48399.48</v>
      </c>
      <c r="H9" s="269">
        <f t="shared" si="7"/>
        <v>4194.62</v>
      </c>
      <c r="I9" s="270">
        <f t="shared" si="8"/>
        <v>0.15</v>
      </c>
      <c r="J9" s="268">
        <f t="shared" si="9"/>
        <v>64532.639999999999</v>
      </c>
      <c r="K9" s="269">
        <f t="shared" si="10"/>
        <v>5592.83</v>
      </c>
      <c r="L9" s="270">
        <f t="shared" si="11"/>
        <v>0.15</v>
      </c>
      <c r="M9" s="268">
        <f t="shared" si="12"/>
        <v>80665.8</v>
      </c>
      <c r="N9" s="269">
        <f t="shared" si="13"/>
        <v>6991.03</v>
      </c>
      <c r="O9" s="270">
        <f t="shared" si="14"/>
        <v>0.15</v>
      </c>
      <c r="P9" s="268">
        <f t="shared" si="15"/>
        <v>96798.97</v>
      </c>
      <c r="Q9" s="269">
        <f t="shared" si="16"/>
        <v>8389.25</v>
      </c>
      <c r="R9" s="270">
        <f t="shared" si="17"/>
        <v>0.15</v>
      </c>
      <c r="AK9" s="48"/>
      <c r="AL9" s="48"/>
      <c r="AM9" s="48"/>
      <c r="AN9" s="1"/>
      <c r="AO9" s="1"/>
    </row>
    <row r="10" spans="1:41" x14ac:dyDescent="0.2">
      <c r="A10" s="268">
        <f t="shared" si="0"/>
        <v>21510.880000000001</v>
      </c>
      <c r="B10" s="269">
        <f t="shared" si="1"/>
        <v>2204.87</v>
      </c>
      <c r="C10" s="270">
        <f t="shared" si="2"/>
        <v>0.19</v>
      </c>
      <c r="D10" s="268">
        <f t="shared" si="3"/>
        <v>43021.760000000002</v>
      </c>
      <c r="E10" s="269">
        <f t="shared" si="4"/>
        <v>4409.7299999999996</v>
      </c>
      <c r="F10" s="270">
        <f t="shared" si="5"/>
        <v>0.19</v>
      </c>
      <c r="G10" s="268">
        <f t="shared" si="6"/>
        <v>64532.65</v>
      </c>
      <c r="H10" s="269">
        <f t="shared" si="7"/>
        <v>6614.6</v>
      </c>
      <c r="I10" s="270">
        <f t="shared" si="8"/>
        <v>0.19</v>
      </c>
      <c r="J10" s="268">
        <f t="shared" si="9"/>
        <v>86043.53</v>
      </c>
      <c r="K10" s="269">
        <f t="shared" si="10"/>
        <v>8819.4599999999991</v>
      </c>
      <c r="L10" s="270">
        <f t="shared" si="11"/>
        <v>0.19</v>
      </c>
      <c r="M10" s="268">
        <f t="shared" si="12"/>
        <v>107554.41</v>
      </c>
      <c r="N10" s="269">
        <f t="shared" si="13"/>
        <v>11024.32</v>
      </c>
      <c r="O10" s="270">
        <f t="shared" si="14"/>
        <v>0.19</v>
      </c>
      <c r="P10" s="268">
        <f t="shared" si="15"/>
        <v>129065.29</v>
      </c>
      <c r="Q10" s="269">
        <f t="shared" si="16"/>
        <v>13229.2</v>
      </c>
      <c r="R10" s="270">
        <f t="shared" si="17"/>
        <v>0.19</v>
      </c>
      <c r="AK10" s="48"/>
      <c r="AL10" s="48"/>
      <c r="AM10" s="48"/>
      <c r="AN10" s="1"/>
      <c r="AO10" s="1"/>
    </row>
    <row r="11" spans="1:41" x14ac:dyDescent="0.2">
      <c r="A11" s="268">
        <f t="shared" si="0"/>
        <v>32266.32</v>
      </c>
      <c r="B11" s="269">
        <f t="shared" si="1"/>
        <v>4248.3999999999996</v>
      </c>
      <c r="C11" s="270">
        <f t="shared" si="2"/>
        <v>0.23</v>
      </c>
      <c r="D11" s="268">
        <f t="shared" si="3"/>
        <v>64532.639999999999</v>
      </c>
      <c r="E11" s="269">
        <f t="shared" si="4"/>
        <v>8496.7999999999993</v>
      </c>
      <c r="F11" s="270">
        <f t="shared" si="5"/>
        <v>0.23</v>
      </c>
      <c r="G11" s="268">
        <f t="shared" si="6"/>
        <v>96798.97</v>
      </c>
      <c r="H11" s="269">
        <f t="shared" si="7"/>
        <v>12745.2</v>
      </c>
      <c r="I11" s="270">
        <f t="shared" si="8"/>
        <v>0.23</v>
      </c>
      <c r="J11" s="268">
        <f t="shared" si="9"/>
        <v>129065.29</v>
      </c>
      <c r="K11" s="269">
        <f t="shared" si="10"/>
        <v>16993.59</v>
      </c>
      <c r="L11" s="270">
        <f t="shared" si="11"/>
        <v>0.23</v>
      </c>
      <c r="M11" s="268">
        <f t="shared" si="12"/>
        <v>161331.60999999999</v>
      </c>
      <c r="N11" s="269">
        <f t="shared" si="13"/>
        <v>21241.989999999998</v>
      </c>
      <c r="O11" s="270">
        <f t="shared" si="14"/>
        <v>0.23</v>
      </c>
      <c r="P11" s="268">
        <f t="shared" si="15"/>
        <v>193597.93</v>
      </c>
      <c r="Q11" s="269">
        <f t="shared" si="16"/>
        <v>25490.400000000001</v>
      </c>
      <c r="R11" s="270">
        <f t="shared" si="17"/>
        <v>0.23</v>
      </c>
      <c r="AK11" s="48"/>
      <c r="AL11" s="48"/>
      <c r="AM11" s="48"/>
      <c r="AN11" s="1"/>
      <c r="AO11" s="1"/>
    </row>
    <row r="12" spans="1:41" x14ac:dyDescent="0.2">
      <c r="A12" s="268">
        <f t="shared" si="0"/>
        <v>43021.760000000002</v>
      </c>
      <c r="B12" s="269">
        <f t="shared" si="1"/>
        <v>6722.15</v>
      </c>
      <c r="C12" s="270">
        <f t="shared" si="2"/>
        <v>0.27</v>
      </c>
      <c r="D12" s="268">
        <f t="shared" si="3"/>
        <v>86043.520000000004</v>
      </c>
      <c r="E12" s="269">
        <f t="shared" si="4"/>
        <v>13444.3</v>
      </c>
      <c r="F12" s="270">
        <f t="shared" si="5"/>
        <v>0.27</v>
      </c>
      <c r="G12" s="268">
        <f t="shared" si="6"/>
        <v>129065.29</v>
      </c>
      <c r="H12" s="269">
        <f t="shared" si="7"/>
        <v>20166.45</v>
      </c>
      <c r="I12" s="270">
        <f t="shared" si="8"/>
        <v>0.27</v>
      </c>
      <c r="J12" s="268">
        <f t="shared" si="9"/>
        <v>172087.05</v>
      </c>
      <c r="K12" s="269">
        <f t="shared" si="10"/>
        <v>26888.59</v>
      </c>
      <c r="L12" s="270">
        <f t="shared" si="11"/>
        <v>0.27</v>
      </c>
      <c r="M12" s="268">
        <f t="shared" si="12"/>
        <v>215108.81</v>
      </c>
      <c r="N12" s="269">
        <f t="shared" si="13"/>
        <v>33610.75</v>
      </c>
      <c r="O12" s="270">
        <f t="shared" si="14"/>
        <v>0.27</v>
      </c>
      <c r="P12" s="268">
        <f t="shared" si="15"/>
        <v>258130.57</v>
      </c>
      <c r="Q12" s="269">
        <f t="shared" si="16"/>
        <v>40332.910000000003</v>
      </c>
      <c r="R12" s="270">
        <f t="shared" si="17"/>
        <v>0.27</v>
      </c>
      <c r="AK12" s="48"/>
      <c r="AL12" s="48"/>
      <c r="AM12" s="48"/>
      <c r="AN12" s="1"/>
      <c r="AO12" s="1"/>
    </row>
    <row r="13" spans="1:41" x14ac:dyDescent="0.2">
      <c r="A13" s="268">
        <f t="shared" si="0"/>
        <v>64532.639999999999</v>
      </c>
      <c r="B13" s="269">
        <f t="shared" si="1"/>
        <v>12530.09</v>
      </c>
      <c r="C13" s="270">
        <f t="shared" si="2"/>
        <v>0.31</v>
      </c>
      <c r="D13" s="268">
        <f t="shared" si="3"/>
        <v>129065.29</v>
      </c>
      <c r="E13" s="269">
        <f t="shared" si="4"/>
        <v>25060.18</v>
      </c>
      <c r="F13" s="270">
        <f t="shared" si="5"/>
        <v>0.31</v>
      </c>
      <c r="G13" s="268">
        <f t="shared" si="6"/>
        <v>193597.93</v>
      </c>
      <c r="H13" s="269">
        <f t="shared" si="7"/>
        <v>37590.26</v>
      </c>
      <c r="I13" s="270">
        <f t="shared" si="8"/>
        <v>0.31</v>
      </c>
      <c r="J13" s="268">
        <f t="shared" si="9"/>
        <v>258130.57</v>
      </c>
      <c r="K13" s="269">
        <f t="shared" si="10"/>
        <v>50120.34</v>
      </c>
      <c r="L13" s="270">
        <f t="shared" si="11"/>
        <v>0.31</v>
      </c>
      <c r="M13" s="268">
        <f t="shared" si="12"/>
        <v>322663.21000000002</v>
      </c>
      <c r="N13" s="269">
        <f t="shared" si="13"/>
        <v>62650.44</v>
      </c>
      <c r="O13" s="270">
        <f t="shared" si="14"/>
        <v>0.31</v>
      </c>
      <c r="P13" s="268">
        <f t="shared" si="15"/>
        <v>387195.86</v>
      </c>
      <c r="Q13" s="269">
        <f t="shared" si="16"/>
        <v>75180.540000000008</v>
      </c>
      <c r="R13" s="270">
        <f t="shared" si="17"/>
        <v>0.31</v>
      </c>
      <c r="AK13" s="48"/>
      <c r="AL13" s="48"/>
      <c r="AM13" s="48"/>
      <c r="AN13" s="1"/>
      <c r="AO13" s="1"/>
    </row>
    <row r="14" spans="1:41" x14ac:dyDescent="0.2">
      <c r="A14" s="271">
        <f t="shared" si="0"/>
        <v>86043.53</v>
      </c>
      <c r="B14" s="272">
        <f t="shared" si="1"/>
        <v>19198.47</v>
      </c>
      <c r="C14" s="273">
        <f t="shared" si="2"/>
        <v>0.35</v>
      </c>
      <c r="D14" s="271">
        <f t="shared" si="3"/>
        <v>172087.05</v>
      </c>
      <c r="E14" s="272">
        <f t="shared" si="4"/>
        <v>38396.93</v>
      </c>
      <c r="F14" s="273">
        <f t="shared" si="5"/>
        <v>0.35</v>
      </c>
      <c r="G14" s="271">
        <f t="shared" si="6"/>
        <v>258130.58</v>
      </c>
      <c r="H14" s="272">
        <f t="shared" si="7"/>
        <v>57595.380000000005</v>
      </c>
      <c r="I14" s="273">
        <f t="shared" si="8"/>
        <v>0.35</v>
      </c>
      <c r="J14" s="271">
        <f t="shared" si="9"/>
        <v>344174.1</v>
      </c>
      <c r="K14" s="272">
        <f t="shared" si="10"/>
        <v>76793.83</v>
      </c>
      <c r="L14" s="273">
        <f t="shared" si="11"/>
        <v>0.35</v>
      </c>
      <c r="M14" s="271">
        <f t="shared" si="12"/>
        <v>430217.63</v>
      </c>
      <c r="N14" s="272">
        <f t="shared" si="13"/>
        <v>95992.31</v>
      </c>
      <c r="O14" s="273">
        <f t="shared" si="14"/>
        <v>0.35</v>
      </c>
      <c r="P14" s="271">
        <f t="shared" si="15"/>
        <v>516261.15</v>
      </c>
      <c r="Q14" s="272">
        <f t="shared" si="16"/>
        <v>115190.78</v>
      </c>
      <c r="R14" s="273">
        <f t="shared" si="17"/>
        <v>0.35</v>
      </c>
      <c r="AG14" s="171"/>
      <c r="AH14" s="171"/>
      <c r="AK14" s="48"/>
      <c r="AL14" s="48"/>
      <c r="AM14" s="48"/>
      <c r="AN14" s="1"/>
      <c r="AO14" s="1"/>
    </row>
    <row r="15" spans="1:41" x14ac:dyDescent="0.2">
      <c r="A15" s="27">
        <v>7</v>
      </c>
      <c r="B15" s="14"/>
      <c r="C15" s="14"/>
      <c r="D15" s="27">
        <v>8</v>
      </c>
      <c r="E15" s="14"/>
      <c r="F15" s="14"/>
      <c r="G15" s="27">
        <v>9</v>
      </c>
      <c r="H15" s="14"/>
      <c r="I15" s="14"/>
      <c r="J15" s="14">
        <v>10</v>
      </c>
      <c r="K15" s="14"/>
      <c r="L15" s="14"/>
      <c r="M15" s="14">
        <v>11</v>
      </c>
      <c r="N15" s="14"/>
      <c r="O15" s="14"/>
      <c r="P15" s="14">
        <v>12</v>
      </c>
      <c r="Q15" s="14"/>
      <c r="R15" s="14"/>
      <c r="S15" s="176"/>
      <c r="T15" s="176"/>
      <c r="U15" s="176"/>
      <c r="V15" s="176"/>
      <c r="W15" s="176"/>
      <c r="X15" s="176"/>
      <c r="Y15" s="177"/>
      <c r="Z15" s="48"/>
      <c r="AA15" s="48"/>
      <c r="AB15" s="48"/>
      <c r="AC15" s="48"/>
      <c r="AD15" s="48"/>
      <c r="AE15" s="14"/>
      <c r="AF15" s="14"/>
      <c r="AG15" s="34"/>
      <c r="AH15" s="31"/>
      <c r="AI15" s="14"/>
      <c r="AJ15" s="14"/>
      <c r="AK15" s="14"/>
      <c r="AL15" s="14"/>
      <c r="AM15" s="14"/>
    </row>
    <row r="16" spans="1:41" x14ac:dyDescent="0.2">
      <c r="A16" s="397" t="s">
        <v>6</v>
      </c>
      <c r="B16" s="398"/>
      <c r="C16" s="399"/>
      <c r="D16" s="397" t="s">
        <v>7</v>
      </c>
      <c r="E16" s="398"/>
      <c r="F16" s="399"/>
      <c r="G16" s="397" t="s">
        <v>8</v>
      </c>
      <c r="H16" s="398"/>
      <c r="I16" s="399"/>
      <c r="J16" s="397" t="s">
        <v>9</v>
      </c>
      <c r="K16" s="398"/>
      <c r="L16" s="399"/>
      <c r="M16" s="397" t="s">
        <v>10</v>
      </c>
      <c r="N16" s="398"/>
      <c r="O16" s="399"/>
      <c r="P16" s="397" t="s">
        <v>11</v>
      </c>
      <c r="Q16" s="398"/>
      <c r="R16" s="399"/>
      <c r="S16" s="176"/>
      <c r="T16" s="176"/>
      <c r="U16" s="176"/>
      <c r="V16" s="176"/>
      <c r="W16" s="176"/>
      <c r="X16" s="176"/>
      <c r="Y16" s="177"/>
      <c r="Z16" s="48"/>
      <c r="AA16" s="48"/>
      <c r="AB16" s="48"/>
      <c r="AC16" s="48"/>
      <c r="AD16" s="48"/>
      <c r="AE16" s="14"/>
      <c r="AF16" s="14"/>
      <c r="AG16" s="14"/>
      <c r="AH16" s="31"/>
      <c r="AI16" s="14"/>
      <c r="AJ16" s="14"/>
      <c r="AK16" s="14"/>
      <c r="AL16" s="14"/>
      <c r="AM16" s="14"/>
    </row>
    <row r="17" spans="1:39" x14ac:dyDescent="0.2">
      <c r="A17" s="173" t="s">
        <v>15</v>
      </c>
      <c r="B17" s="156" t="s">
        <v>14</v>
      </c>
      <c r="C17" s="76" t="s">
        <v>12</v>
      </c>
      <c r="D17" s="173" t="s">
        <v>15</v>
      </c>
      <c r="E17" s="156" t="s">
        <v>14</v>
      </c>
      <c r="F17" s="76" t="s">
        <v>12</v>
      </c>
      <c r="G17" s="173" t="s">
        <v>15</v>
      </c>
      <c r="H17" s="156" t="s">
        <v>14</v>
      </c>
      <c r="I17" s="76" t="s">
        <v>12</v>
      </c>
      <c r="J17" s="173" t="s">
        <v>15</v>
      </c>
      <c r="K17" s="156" t="s">
        <v>14</v>
      </c>
      <c r="L17" s="76" t="s">
        <v>12</v>
      </c>
      <c r="M17" s="173" t="s">
        <v>15</v>
      </c>
      <c r="N17" s="156" t="s">
        <v>14</v>
      </c>
      <c r="O17" s="76" t="s">
        <v>12</v>
      </c>
      <c r="P17" s="173" t="s">
        <v>15</v>
      </c>
      <c r="Q17" s="156" t="s">
        <v>14</v>
      </c>
      <c r="R17" s="174" t="s">
        <v>12</v>
      </c>
      <c r="S17" s="176"/>
      <c r="T17" s="176"/>
      <c r="U17" s="176"/>
      <c r="V17" s="176"/>
      <c r="W17" s="176"/>
      <c r="X17" s="176"/>
      <c r="Y17" s="177"/>
      <c r="Z17" s="48"/>
      <c r="AA17" s="48"/>
      <c r="AB17" s="48"/>
      <c r="AC17" s="48"/>
      <c r="AD17" s="48"/>
      <c r="AE17" s="14"/>
      <c r="AF17" s="14"/>
      <c r="AG17" s="14"/>
      <c r="AH17" s="31"/>
      <c r="AI17" s="14"/>
      <c r="AJ17" s="14"/>
      <c r="AK17" s="14"/>
      <c r="AL17" s="14"/>
      <c r="AM17" s="14"/>
    </row>
    <row r="18" spans="1:39" x14ac:dyDescent="0.2">
      <c r="A18" s="268">
        <v>-9999999</v>
      </c>
      <c r="B18" s="269">
        <v>0</v>
      </c>
      <c r="C18" s="270">
        <v>0</v>
      </c>
      <c r="D18" s="268">
        <v>-9999999</v>
      </c>
      <c r="E18" s="269">
        <v>0</v>
      </c>
      <c r="F18" s="270">
        <v>0</v>
      </c>
      <c r="G18" s="268">
        <v>-9999999</v>
      </c>
      <c r="H18" s="269">
        <v>0</v>
      </c>
      <c r="I18" s="270">
        <v>0</v>
      </c>
      <c r="J18" s="268">
        <v>-9999999</v>
      </c>
      <c r="K18" s="269">
        <v>0</v>
      </c>
      <c r="L18" s="270">
        <v>0</v>
      </c>
      <c r="M18" s="268">
        <v>-9999999</v>
      </c>
      <c r="N18" s="269">
        <v>0</v>
      </c>
      <c r="O18" s="270">
        <v>0</v>
      </c>
      <c r="P18" s="268">
        <v>-9999999</v>
      </c>
      <c r="Q18" s="269">
        <v>0</v>
      </c>
      <c r="R18" s="270">
        <v>0</v>
      </c>
      <c r="S18" s="176"/>
      <c r="T18" s="176"/>
      <c r="U18" s="176"/>
      <c r="V18" s="176"/>
      <c r="W18" s="176"/>
      <c r="X18" s="176"/>
      <c r="Y18" s="177"/>
      <c r="Z18" s="48"/>
      <c r="AA18" s="48"/>
      <c r="AB18" s="48"/>
      <c r="AC18" s="48"/>
      <c r="AD18" s="48"/>
      <c r="AE18" s="14"/>
      <c r="AF18" s="14"/>
      <c r="AG18" s="14"/>
      <c r="AH18" s="31"/>
      <c r="AI18" s="14"/>
      <c r="AJ18" s="14"/>
      <c r="AK18" s="14"/>
      <c r="AL18" s="14"/>
      <c r="AM18" s="14"/>
    </row>
    <row r="19" spans="1:39" x14ac:dyDescent="0.2">
      <c r="A19" s="268">
        <v>0.01</v>
      </c>
      <c r="B19" s="269">
        <v>0</v>
      </c>
      <c r="C19" s="270">
        <v>0.05</v>
      </c>
      <c r="D19" s="268">
        <v>0.01</v>
      </c>
      <c r="E19" s="269">
        <v>0</v>
      </c>
      <c r="F19" s="270">
        <v>0.05</v>
      </c>
      <c r="G19" s="268">
        <v>0.01</v>
      </c>
      <c r="H19" s="269">
        <v>0</v>
      </c>
      <c r="I19" s="270">
        <v>0.05</v>
      </c>
      <c r="J19" s="268">
        <v>0.01</v>
      </c>
      <c r="K19" s="269">
        <v>0</v>
      </c>
      <c r="L19" s="270">
        <v>0.05</v>
      </c>
      <c r="M19" s="268">
        <v>0.01</v>
      </c>
      <c r="N19" s="269">
        <v>0</v>
      </c>
      <c r="O19" s="270">
        <v>0.05</v>
      </c>
      <c r="P19" s="268">
        <v>0.01</v>
      </c>
      <c r="Q19" s="269">
        <v>0</v>
      </c>
      <c r="R19" s="270">
        <v>0.05</v>
      </c>
      <c r="S19" s="176"/>
      <c r="T19" s="176"/>
      <c r="U19" s="176"/>
      <c r="V19" s="176"/>
      <c r="W19" s="176"/>
      <c r="X19" s="176"/>
      <c r="Y19" s="177"/>
      <c r="Z19" s="48"/>
      <c r="AA19" s="48"/>
      <c r="AB19" s="48"/>
      <c r="AC19" s="48"/>
      <c r="AD19" s="48"/>
      <c r="AE19" s="14"/>
      <c r="AF19" s="14"/>
      <c r="AG19" s="14"/>
      <c r="AH19" s="31"/>
      <c r="AI19" s="14"/>
      <c r="AJ19" s="14"/>
      <c r="AK19" s="14"/>
      <c r="AL19" s="14"/>
      <c r="AM19" s="14"/>
    </row>
    <row r="20" spans="1:39" x14ac:dyDescent="0.2">
      <c r="A20" s="268">
        <f t="shared" ref="A20:A27" si="18">+ROUND($P20/12*A$15,2)</f>
        <v>37644.04</v>
      </c>
      <c r="B20" s="269">
        <f t="shared" ref="B20:B27" si="19">+B19+ROUND((A20-A19)*C19,2)</f>
        <v>1882.2</v>
      </c>
      <c r="C20" s="270">
        <f t="shared" ref="C20:C27" si="20">+F20</f>
        <v>0.09</v>
      </c>
      <c r="D20" s="268">
        <f t="shared" ref="D20:D27" si="21">+ROUND($P20/12*D$15,2)</f>
        <v>43021.760000000002</v>
      </c>
      <c r="E20" s="269">
        <f t="shared" ref="E20:E27" si="22">+E19+ROUND((D20-D19)*F19,2)</f>
        <v>2151.09</v>
      </c>
      <c r="F20" s="270">
        <f t="shared" ref="F20:F27" si="23">+I20</f>
        <v>0.09</v>
      </c>
      <c r="G20" s="268">
        <f t="shared" ref="G20:G27" si="24">+ROUND($P20/12*G$15,2)</f>
        <v>48399.48</v>
      </c>
      <c r="H20" s="269">
        <f t="shared" ref="H20:H27" si="25">+H19+ROUND((G20-G19)*I19,2)</f>
        <v>2419.9699999999998</v>
      </c>
      <c r="I20" s="270">
        <f t="shared" ref="I20:I27" si="26">+L20</f>
        <v>0.09</v>
      </c>
      <c r="J20" s="268">
        <f t="shared" ref="J20:J27" si="27">+ROUND($P20/12*J$15,2)</f>
        <v>53777.2</v>
      </c>
      <c r="K20" s="269">
        <f t="shared" ref="K20:K27" si="28">+K19+ROUND((J20-J19)*L19,2)</f>
        <v>2688.86</v>
      </c>
      <c r="L20" s="270">
        <f t="shared" ref="L20:L27" si="29">+O20</f>
        <v>0.09</v>
      </c>
      <c r="M20" s="268">
        <f t="shared" ref="M20:M27" si="30">+ROUND($P20/12*M$15,2)</f>
        <v>59154.92</v>
      </c>
      <c r="N20" s="269">
        <f t="shared" ref="N20:N27" si="31">+N19+ROUND((M20-M19)*O19,2)</f>
        <v>2957.75</v>
      </c>
      <c r="O20" s="270">
        <f t="shared" ref="O20:O27" si="32">+R20</f>
        <v>0.09</v>
      </c>
      <c r="P20" s="268">
        <v>64532.639999999999</v>
      </c>
      <c r="Q20" s="269">
        <f>+ROUND(P20*0.05,2)</f>
        <v>3226.63</v>
      </c>
      <c r="R20" s="270">
        <v>0.09</v>
      </c>
      <c r="S20" s="176"/>
      <c r="T20" s="176"/>
      <c r="U20" s="176"/>
      <c r="V20" s="176"/>
      <c r="W20" s="176"/>
      <c r="X20" s="176"/>
      <c r="Y20" s="177"/>
      <c r="Z20" s="48"/>
      <c r="AA20" s="48"/>
      <c r="AB20" s="48"/>
      <c r="AC20" s="48"/>
      <c r="AD20" s="48"/>
      <c r="AE20" s="14"/>
      <c r="AF20" s="14"/>
      <c r="AG20" s="14"/>
      <c r="AH20" s="31"/>
      <c r="AI20" s="14"/>
      <c r="AJ20" s="14"/>
      <c r="AK20" s="14"/>
      <c r="AL20" s="14"/>
      <c r="AM20" s="14"/>
    </row>
    <row r="21" spans="1:39" x14ac:dyDescent="0.2">
      <c r="A21" s="268">
        <f t="shared" si="18"/>
        <v>75288.09</v>
      </c>
      <c r="B21" s="269">
        <f t="shared" si="19"/>
        <v>5270.16</v>
      </c>
      <c r="C21" s="270">
        <f t="shared" si="20"/>
        <v>0.12</v>
      </c>
      <c r="D21" s="268">
        <f t="shared" si="21"/>
        <v>86043.53</v>
      </c>
      <c r="E21" s="269">
        <f t="shared" si="22"/>
        <v>6023.05</v>
      </c>
      <c r="F21" s="270">
        <f t="shared" si="23"/>
        <v>0.12</v>
      </c>
      <c r="G21" s="268">
        <f t="shared" si="24"/>
        <v>96798.97</v>
      </c>
      <c r="H21" s="269">
        <f t="shared" si="25"/>
        <v>6775.92</v>
      </c>
      <c r="I21" s="270">
        <f t="shared" si="26"/>
        <v>0.12</v>
      </c>
      <c r="J21" s="268">
        <f t="shared" si="27"/>
        <v>107554.41</v>
      </c>
      <c r="K21" s="269">
        <f t="shared" si="28"/>
        <v>7528.8099999999995</v>
      </c>
      <c r="L21" s="270">
        <f t="shared" si="29"/>
        <v>0.12</v>
      </c>
      <c r="M21" s="268">
        <f t="shared" si="30"/>
        <v>118309.85</v>
      </c>
      <c r="N21" s="269">
        <f t="shared" si="31"/>
        <v>8281.6899999999987</v>
      </c>
      <c r="O21" s="270">
        <f t="shared" si="32"/>
        <v>0.12</v>
      </c>
      <c r="P21" s="268">
        <v>129065.29</v>
      </c>
      <c r="Q21" s="269">
        <f t="shared" ref="Q21:Q27" si="33">+Q20+ROUND((P21-P20)*R20,2)</f>
        <v>9034.57</v>
      </c>
      <c r="R21" s="270">
        <v>0.12</v>
      </c>
      <c r="S21" s="176"/>
      <c r="T21" s="176"/>
      <c r="U21" s="176"/>
      <c r="V21" s="176"/>
      <c r="W21" s="176"/>
      <c r="X21" s="176"/>
      <c r="Y21" s="177"/>
      <c r="Z21" s="48"/>
      <c r="AA21" s="48"/>
      <c r="AB21" s="48"/>
      <c r="AC21" s="48"/>
      <c r="AD21" s="48"/>
      <c r="AE21" s="14"/>
      <c r="AF21" s="14"/>
      <c r="AG21" s="14"/>
      <c r="AH21" s="31"/>
      <c r="AI21" s="14"/>
      <c r="AJ21" s="14"/>
      <c r="AK21" s="14"/>
      <c r="AL21" s="14"/>
      <c r="AM21" s="14"/>
    </row>
    <row r="22" spans="1:39" x14ac:dyDescent="0.2">
      <c r="A22" s="268">
        <f t="shared" si="18"/>
        <v>112932.13</v>
      </c>
      <c r="B22" s="269">
        <f t="shared" si="19"/>
        <v>9787.4399999999987</v>
      </c>
      <c r="C22" s="270">
        <f t="shared" si="20"/>
        <v>0.15</v>
      </c>
      <c r="D22" s="268">
        <f t="shared" si="21"/>
        <v>129065.29</v>
      </c>
      <c r="E22" s="269">
        <f t="shared" si="22"/>
        <v>11185.66</v>
      </c>
      <c r="F22" s="270">
        <f t="shared" si="23"/>
        <v>0.15</v>
      </c>
      <c r="G22" s="268">
        <f t="shared" si="24"/>
        <v>145198.45000000001</v>
      </c>
      <c r="H22" s="269">
        <f t="shared" si="25"/>
        <v>12583.86</v>
      </c>
      <c r="I22" s="270">
        <f t="shared" si="26"/>
        <v>0.15</v>
      </c>
      <c r="J22" s="268">
        <f t="shared" si="27"/>
        <v>161331.60999999999</v>
      </c>
      <c r="K22" s="269">
        <f t="shared" si="28"/>
        <v>13982.07</v>
      </c>
      <c r="L22" s="270">
        <f t="shared" si="29"/>
        <v>0.15</v>
      </c>
      <c r="M22" s="268">
        <f t="shared" si="30"/>
        <v>177464.77</v>
      </c>
      <c r="N22" s="269">
        <f t="shared" si="31"/>
        <v>15380.279999999999</v>
      </c>
      <c r="O22" s="270">
        <f t="shared" si="32"/>
        <v>0.15</v>
      </c>
      <c r="P22" s="268">
        <v>193597.93</v>
      </c>
      <c r="Q22" s="269">
        <f t="shared" si="33"/>
        <v>16778.489999999998</v>
      </c>
      <c r="R22" s="270">
        <v>0.15</v>
      </c>
      <c r="S22" s="176"/>
      <c r="T22" s="176"/>
      <c r="U22" s="176"/>
      <c r="V22" s="176"/>
      <c r="W22" s="176"/>
      <c r="X22" s="176"/>
      <c r="Y22" s="177"/>
      <c r="Z22" s="48"/>
      <c r="AA22" s="48"/>
      <c r="AB22" s="48"/>
      <c r="AC22" s="48"/>
      <c r="AD22" s="48"/>
      <c r="AE22" s="14"/>
      <c r="AF22" s="14"/>
      <c r="AG22" s="14"/>
      <c r="AH22" s="31"/>
      <c r="AI22" s="14"/>
      <c r="AJ22" s="14"/>
      <c r="AK22" s="14"/>
      <c r="AL22" s="14"/>
      <c r="AM22" s="14"/>
    </row>
    <row r="23" spans="1:39" x14ac:dyDescent="0.2">
      <c r="A23" s="268">
        <f t="shared" si="18"/>
        <v>150576.17000000001</v>
      </c>
      <c r="B23" s="269">
        <f t="shared" si="19"/>
        <v>15434.05</v>
      </c>
      <c r="C23" s="270">
        <f t="shared" si="20"/>
        <v>0.19</v>
      </c>
      <c r="D23" s="268">
        <f t="shared" si="21"/>
        <v>172087.05</v>
      </c>
      <c r="E23" s="269">
        <f t="shared" si="22"/>
        <v>17638.919999999998</v>
      </c>
      <c r="F23" s="270">
        <f t="shared" si="23"/>
        <v>0.19</v>
      </c>
      <c r="G23" s="268">
        <f t="shared" si="24"/>
        <v>193597.94</v>
      </c>
      <c r="H23" s="269">
        <f t="shared" si="25"/>
        <v>19843.78</v>
      </c>
      <c r="I23" s="270">
        <f t="shared" si="26"/>
        <v>0.19</v>
      </c>
      <c r="J23" s="268">
        <f t="shared" si="27"/>
        <v>215108.82</v>
      </c>
      <c r="K23" s="269">
        <f t="shared" si="28"/>
        <v>22048.65</v>
      </c>
      <c r="L23" s="270">
        <f t="shared" si="29"/>
        <v>0.19</v>
      </c>
      <c r="M23" s="268">
        <f t="shared" si="30"/>
        <v>236619.7</v>
      </c>
      <c r="N23" s="269">
        <f t="shared" si="31"/>
        <v>24253.519999999997</v>
      </c>
      <c r="O23" s="270">
        <f t="shared" si="32"/>
        <v>0.19</v>
      </c>
      <c r="P23" s="268">
        <v>258130.58</v>
      </c>
      <c r="Q23" s="269">
        <f t="shared" si="33"/>
        <v>26458.39</v>
      </c>
      <c r="R23" s="270">
        <v>0.19</v>
      </c>
      <c r="S23" s="176"/>
      <c r="T23" s="176"/>
      <c r="U23" s="176"/>
      <c r="V23" s="176"/>
      <c r="W23" s="176"/>
      <c r="X23" s="176"/>
      <c r="Y23" s="177"/>
      <c r="Z23" s="48"/>
      <c r="AA23" s="48"/>
      <c r="AB23" s="48"/>
      <c r="AC23" s="48"/>
      <c r="AD23" s="48"/>
      <c r="AE23" s="14"/>
      <c r="AF23" s="14"/>
      <c r="AG23" s="14"/>
      <c r="AH23" s="31"/>
      <c r="AI23" s="14"/>
      <c r="AJ23" s="14"/>
      <c r="AK23" s="14"/>
      <c r="AL23" s="14"/>
      <c r="AM23" s="14"/>
    </row>
    <row r="24" spans="1:39" x14ac:dyDescent="0.2">
      <c r="A24" s="268">
        <f t="shared" si="18"/>
        <v>225864.25</v>
      </c>
      <c r="B24" s="269">
        <f t="shared" si="19"/>
        <v>29738.79</v>
      </c>
      <c r="C24" s="270">
        <f t="shared" si="20"/>
        <v>0.23</v>
      </c>
      <c r="D24" s="268">
        <f t="shared" si="21"/>
        <v>258130.57</v>
      </c>
      <c r="E24" s="269">
        <f t="shared" si="22"/>
        <v>33987.19</v>
      </c>
      <c r="F24" s="270">
        <f t="shared" si="23"/>
        <v>0.23</v>
      </c>
      <c r="G24" s="268">
        <f t="shared" si="24"/>
        <v>290396.90000000002</v>
      </c>
      <c r="H24" s="269">
        <f t="shared" si="25"/>
        <v>38235.58</v>
      </c>
      <c r="I24" s="270">
        <f t="shared" si="26"/>
        <v>0.23</v>
      </c>
      <c r="J24" s="268">
        <f t="shared" si="27"/>
        <v>322663.21999999997</v>
      </c>
      <c r="K24" s="269">
        <f t="shared" si="28"/>
        <v>42483.990000000005</v>
      </c>
      <c r="L24" s="270">
        <f t="shared" si="29"/>
        <v>0.23</v>
      </c>
      <c r="M24" s="268">
        <f t="shared" si="30"/>
        <v>354929.54</v>
      </c>
      <c r="N24" s="269">
        <f t="shared" si="31"/>
        <v>46732.39</v>
      </c>
      <c r="O24" s="270">
        <f t="shared" si="32"/>
        <v>0.23</v>
      </c>
      <c r="P24" s="268">
        <v>387195.86</v>
      </c>
      <c r="Q24" s="269">
        <f t="shared" si="33"/>
        <v>50980.79</v>
      </c>
      <c r="R24" s="270">
        <v>0.23</v>
      </c>
      <c r="S24" s="176"/>
      <c r="T24" s="176"/>
      <c r="U24" s="176"/>
      <c r="V24" s="176"/>
      <c r="W24" s="176"/>
      <c r="X24" s="176"/>
      <c r="Y24" s="177"/>
      <c r="Z24" s="48"/>
      <c r="AA24" s="48"/>
      <c r="AB24" s="48"/>
      <c r="AC24" s="48"/>
      <c r="AD24" s="48"/>
      <c r="AE24" s="14"/>
      <c r="AF24" s="14"/>
      <c r="AG24" s="14"/>
      <c r="AH24" s="31"/>
      <c r="AI24" s="14"/>
      <c r="AJ24" s="14"/>
      <c r="AK24" s="14"/>
      <c r="AL24" s="14"/>
      <c r="AM24" s="14"/>
    </row>
    <row r="25" spans="1:39" x14ac:dyDescent="0.2">
      <c r="A25" s="268">
        <f t="shared" si="18"/>
        <v>301152.33</v>
      </c>
      <c r="B25" s="269">
        <f t="shared" si="19"/>
        <v>47055.05</v>
      </c>
      <c r="C25" s="270">
        <f t="shared" si="20"/>
        <v>0.27</v>
      </c>
      <c r="D25" s="268">
        <f t="shared" si="21"/>
        <v>344174.09</v>
      </c>
      <c r="E25" s="269">
        <f t="shared" si="22"/>
        <v>53777.2</v>
      </c>
      <c r="F25" s="270">
        <f t="shared" si="23"/>
        <v>0.27</v>
      </c>
      <c r="G25" s="268">
        <f t="shared" si="24"/>
        <v>387195.86</v>
      </c>
      <c r="H25" s="269">
        <f t="shared" si="25"/>
        <v>60499.34</v>
      </c>
      <c r="I25" s="270">
        <f t="shared" si="26"/>
        <v>0.27</v>
      </c>
      <c r="J25" s="268">
        <f t="shared" si="27"/>
        <v>430217.62</v>
      </c>
      <c r="K25" s="269">
        <f t="shared" si="28"/>
        <v>67221.5</v>
      </c>
      <c r="L25" s="270">
        <f t="shared" si="29"/>
        <v>0.27</v>
      </c>
      <c r="M25" s="268">
        <f t="shared" si="30"/>
        <v>473239.38</v>
      </c>
      <c r="N25" s="269">
        <f t="shared" si="31"/>
        <v>73943.649999999994</v>
      </c>
      <c r="O25" s="270">
        <f t="shared" si="32"/>
        <v>0.27</v>
      </c>
      <c r="P25" s="268">
        <v>516261.14</v>
      </c>
      <c r="Q25" s="269">
        <f t="shared" si="33"/>
        <v>80665.8</v>
      </c>
      <c r="R25" s="270">
        <v>0.27</v>
      </c>
      <c r="S25" s="176"/>
      <c r="T25" s="176"/>
      <c r="U25" s="176"/>
      <c r="V25" s="176"/>
      <c r="W25" s="176"/>
      <c r="X25" s="176"/>
      <c r="Y25" s="177"/>
      <c r="Z25" s="48"/>
      <c r="AA25" s="48"/>
      <c r="AB25" s="48"/>
      <c r="AC25" s="48"/>
      <c r="AD25" s="48"/>
      <c r="AE25" s="14"/>
      <c r="AF25" s="14"/>
      <c r="AG25" s="14"/>
      <c r="AH25" s="31"/>
      <c r="AI25" s="14"/>
      <c r="AJ25" s="14"/>
      <c r="AK25" s="14"/>
      <c r="AL25" s="14"/>
      <c r="AM25" s="14"/>
    </row>
    <row r="26" spans="1:39" x14ac:dyDescent="0.2">
      <c r="A26" s="268">
        <f t="shared" si="18"/>
        <v>451728.5</v>
      </c>
      <c r="B26" s="269">
        <f t="shared" si="19"/>
        <v>87710.62</v>
      </c>
      <c r="C26" s="270">
        <f t="shared" si="20"/>
        <v>0.31</v>
      </c>
      <c r="D26" s="268">
        <f t="shared" si="21"/>
        <v>516261.14</v>
      </c>
      <c r="E26" s="269">
        <f t="shared" si="22"/>
        <v>100240.7</v>
      </c>
      <c r="F26" s="270">
        <f t="shared" si="23"/>
        <v>0.31</v>
      </c>
      <c r="G26" s="268">
        <f t="shared" si="24"/>
        <v>580793.78</v>
      </c>
      <c r="H26" s="269">
        <f t="shared" si="25"/>
        <v>112770.78</v>
      </c>
      <c r="I26" s="270">
        <f t="shared" si="26"/>
        <v>0.31</v>
      </c>
      <c r="J26" s="268">
        <f t="shared" si="27"/>
        <v>645326.43000000005</v>
      </c>
      <c r="K26" s="269">
        <f t="shared" si="28"/>
        <v>125300.88</v>
      </c>
      <c r="L26" s="270">
        <f t="shared" si="29"/>
        <v>0.31</v>
      </c>
      <c r="M26" s="268">
        <f t="shared" si="30"/>
        <v>709859.07</v>
      </c>
      <c r="N26" s="269">
        <f t="shared" si="31"/>
        <v>137830.97</v>
      </c>
      <c r="O26" s="270">
        <f t="shared" si="32"/>
        <v>0.31</v>
      </c>
      <c r="P26" s="268">
        <v>774391.71</v>
      </c>
      <c r="Q26" s="269">
        <f t="shared" si="33"/>
        <v>150361.04999999999</v>
      </c>
      <c r="R26" s="270">
        <v>0.31</v>
      </c>
      <c r="S26" s="176"/>
      <c r="T26" s="176"/>
      <c r="U26" s="176"/>
      <c r="V26" s="176"/>
      <c r="W26" s="176"/>
      <c r="X26" s="176"/>
      <c r="Y26" s="177"/>
      <c r="Z26" s="48"/>
      <c r="AA26" s="48"/>
      <c r="AB26" s="48"/>
      <c r="AC26" s="48"/>
      <c r="AD26" s="48"/>
      <c r="AE26" s="14"/>
      <c r="AF26" s="14"/>
      <c r="AG26" s="14"/>
      <c r="AH26" s="31"/>
      <c r="AI26" s="14"/>
      <c r="AJ26" s="14"/>
      <c r="AK26" s="14"/>
      <c r="AL26" s="14"/>
      <c r="AM26" s="14"/>
    </row>
    <row r="27" spans="1:39" x14ac:dyDescent="0.2">
      <c r="A27" s="271">
        <f t="shared" si="18"/>
        <v>602304.68000000005</v>
      </c>
      <c r="B27" s="272">
        <f t="shared" si="19"/>
        <v>134389.24</v>
      </c>
      <c r="C27" s="273">
        <f t="shared" si="20"/>
        <v>0.35</v>
      </c>
      <c r="D27" s="271">
        <f t="shared" si="21"/>
        <v>688348.2</v>
      </c>
      <c r="E27" s="272">
        <f t="shared" si="22"/>
        <v>153587.69</v>
      </c>
      <c r="F27" s="273">
        <f t="shared" si="23"/>
        <v>0.35</v>
      </c>
      <c r="G27" s="271">
        <f t="shared" si="24"/>
        <v>774391.73</v>
      </c>
      <c r="H27" s="272">
        <f t="shared" si="25"/>
        <v>172786.14</v>
      </c>
      <c r="I27" s="273">
        <f t="shared" si="26"/>
        <v>0.35</v>
      </c>
      <c r="J27" s="271">
        <f t="shared" si="27"/>
        <v>860435.25</v>
      </c>
      <c r="K27" s="272">
        <f t="shared" si="28"/>
        <v>191984.61</v>
      </c>
      <c r="L27" s="273">
        <f t="shared" si="29"/>
        <v>0.35</v>
      </c>
      <c r="M27" s="271">
        <f t="shared" si="30"/>
        <v>946478.78</v>
      </c>
      <c r="N27" s="272">
        <f t="shared" si="31"/>
        <v>211183.08000000002</v>
      </c>
      <c r="O27" s="273">
        <f t="shared" si="32"/>
        <v>0.35</v>
      </c>
      <c r="P27" s="271">
        <v>1032522.3</v>
      </c>
      <c r="Q27" s="272">
        <f t="shared" si="33"/>
        <v>230381.52999999997</v>
      </c>
      <c r="R27" s="273">
        <v>0.35</v>
      </c>
      <c r="S27" s="176"/>
      <c r="T27" s="176"/>
      <c r="U27" s="176"/>
      <c r="V27" s="176"/>
      <c r="W27" s="176"/>
      <c r="X27" s="176"/>
      <c r="Y27" s="177"/>
      <c r="Z27" s="48"/>
      <c r="AA27" s="48"/>
      <c r="AB27" s="48"/>
      <c r="AC27" s="48"/>
      <c r="AD27" s="48"/>
      <c r="AE27" s="14"/>
      <c r="AF27" s="14"/>
      <c r="AG27" s="14"/>
      <c r="AH27" s="31"/>
      <c r="AI27" s="14"/>
      <c r="AJ27" s="14"/>
      <c r="AK27" s="14"/>
      <c r="AL27" s="14"/>
      <c r="AM27" s="14"/>
    </row>
    <row r="28" spans="1:39" x14ac:dyDescent="0.2">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7"/>
      <c r="Z28" s="48"/>
      <c r="AA28" s="48"/>
      <c r="AB28" s="48"/>
      <c r="AC28" s="48"/>
      <c r="AD28" s="48"/>
      <c r="AE28" s="14"/>
      <c r="AF28" s="14"/>
      <c r="AG28" s="14"/>
      <c r="AH28" s="31"/>
      <c r="AI28" s="14"/>
      <c r="AJ28" s="14"/>
      <c r="AK28" s="14"/>
      <c r="AL28" s="14"/>
      <c r="AM28" s="14"/>
    </row>
    <row r="29" spans="1:39" ht="25.5" x14ac:dyDescent="0.2">
      <c r="A29" s="176"/>
      <c r="B29" s="178" t="s">
        <v>84</v>
      </c>
      <c r="C29" s="179" t="s">
        <v>83</v>
      </c>
      <c r="D29" s="179" t="s">
        <v>85</v>
      </c>
      <c r="E29" s="179" t="s">
        <v>339</v>
      </c>
      <c r="F29" s="179"/>
      <c r="G29" s="179"/>
      <c r="H29" s="179"/>
      <c r="I29" s="179"/>
      <c r="J29" s="179"/>
      <c r="K29" s="179"/>
      <c r="L29" s="179"/>
      <c r="M29" s="179"/>
      <c r="N29" s="179"/>
      <c r="O29" s="179"/>
      <c r="P29" s="179"/>
      <c r="Q29" s="180"/>
      <c r="R29" s="180"/>
      <c r="S29" s="180"/>
      <c r="T29" s="176"/>
      <c r="U29" s="176"/>
      <c r="V29" s="176"/>
      <c r="W29" s="176"/>
      <c r="X29" s="176"/>
      <c r="Y29" s="177"/>
      <c r="Z29" s="48"/>
      <c r="AA29" s="48"/>
      <c r="AB29" s="48"/>
      <c r="AC29" s="48"/>
      <c r="AD29" s="48"/>
      <c r="AE29" s="14"/>
      <c r="AF29" s="14"/>
      <c r="AG29" s="14"/>
      <c r="AH29" s="31"/>
      <c r="AI29" s="14"/>
      <c r="AJ29" s="14"/>
      <c r="AK29" s="14"/>
      <c r="AL29" s="14"/>
      <c r="AM29" s="14"/>
    </row>
    <row r="30" spans="1:39" x14ac:dyDescent="0.2">
      <c r="A30" s="176"/>
      <c r="B30" s="178"/>
      <c r="C30" s="179">
        <v>1.22</v>
      </c>
      <c r="D30" s="181"/>
      <c r="E30" s="179"/>
      <c r="F30" s="179"/>
      <c r="G30" s="179"/>
      <c r="H30" s="179"/>
      <c r="I30" s="179"/>
      <c r="J30" s="179"/>
      <c r="K30" s="179"/>
      <c r="L30" s="179"/>
      <c r="M30" s="179"/>
      <c r="N30" s="179"/>
      <c r="O30" s="179"/>
      <c r="P30" s="179"/>
      <c r="Q30" s="180"/>
      <c r="R30" s="180"/>
      <c r="S30" s="180"/>
      <c r="T30" s="176"/>
      <c r="U30" s="176"/>
      <c r="V30" s="176"/>
      <c r="W30" s="176"/>
      <c r="X30" s="176"/>
      <c r="Y30" s="177"/>
      <c r="Z30" s="48"/>
      <c r="AA30" s="48"/>
      <c r="AB30" s="48"/>
      <c r="AC30" s="48"/>
      <c r="AD30" s="48"/>
      <c r="AE30" s="14"/>
      <c r="AF30" s="14"/>
      <c r="AG30" s="14"/>
      <c r="AH30" s="31"/>
      <c r="AI30" s="14"/>
      <c r="AJ30" s="14"/>
      <c r="AK30" s="14"/>
      <c r="AL30" s="14"/>
      <c r="AM30" s="14"/>
    </row>
    <row r="31" spans="1:39" ht="13.5" thickBot="1" x14ac:dyDescent="0.25">
      <c r="A31" s="182">
        <v>1</v>
      </c>
      <c r="B31" s="183">
        <v>0</v>
      </c>
      <c r="C31" s="183">
        <v>1</v>
      </c>
      <c r="D31" s="183">
        <v>2</v>
      </c>
      <c r="E31" s="183">
        <v>3</v>
      </c>
      <c r="F31" s="183">
        <v>4</v>
      </c>
      <c r="G31" s="183">
        <v>5</v>
      </c>
      <c r="H31" s="183">
        <v>6</v>
      </c>
      <c r="I31" s="183">
        <v>7</v>
      </c>
      <c r="J31" s="183">
        <v>8</v>
      </c>
      <c r="K31" s="183">
        <v>9</v>
      </c>
      <c r="L31" s="183">
        <v>10</v>
      </c>
      <c r="M31" s="183">
        <v>11</v>
      </c>
      <c r="N31" s="183">
        <v>12</v>
      </c>
      <c r="O31" s="183">
        <v>13</v>
      </c>
      <c r="P31" s="183">
        <v>14</v>
      </c>
      <c r="Q31" s="176"/>
      <c r="R31" s="176"/>
      <c r="S31" s="176"/>
      <c r="T31" s="176"/>
      <c r="U31" s="176"/>
      <c r="V31" s="176"/>
      <c r="W31" s="176"/>
      <c r="X31" s="176"/>
      <c r="Y31" s="177"/>
      <c r="Z31" s="48"/>
      <c r="AA31" s="48"/>
      <c r="AB31" s="48"/>
      <c r="AC31" s="48"/>
      <c r="AD31" s="48"/>
      <c r="AE31" s="14"/>
      <c r="AF31" s="14"/>
      <c r="AG31" s="14"/>
      <c r="AH31" s="31"/>
      <c r="AI31" s="14"/>
      <c r="AJ31" s="14"/>
      <c r="AK31" s="14"/>
      <c r="AL31" s="14"/>
      <c r="AM31" s="14"/>
    </row>
    <row r="32" spans="1:39" ht="13.5" thickBot="1" x14ac:dyDescent="0.25">
      <c r="A32" s="176"/>
      <c r="B32" s="405" t="s">
        <v>78</v>
      </c>
      <c r="C32" s="403"/>
      <c r="D32" s="403"/>
      <c r="E32" s="403"/>
      <c r="F32" s="403"/>
      <c r="G32" s="403"/>
      <c r="H32" s="403"/>
      <c r="I32" s="403"/>
      <c r="J32" s="403"/>
      <c r="K32" s="403"/>
      <c r="L32" s="403"/>
      <c r="M32" s="403"/>
      <c r="N32" s="403"/>
      <c r="O32" s="403"/>
      <c r="P32" s="404"/>
      <c r="Q32" s="176"/>
      <c r="R32" s="176"/>
      <c r="S32" s="176"/>
      <c r="T32" s="176"/>
      <c r="U32" s="176"/>
      <c r="V32" s="176"/>
      <c r="W32" s="176"/>
      <c r="AC32" s="48"/>
      <c r="AD32" s="48"/>
      <c r="AE32" s="184"/>
      <c r="AF32" s="184"/>
      <c r="AG32" s="193"/>
      <c r="AH32" s="184"/>
      <c r="AI32" s="14"/>
      <c r="AJ32" s="14"/>
      <c r="AK32" s="14"/>
      <c r="AL32" s="14"/>
      <c r="AM32" s="14"/>
    </row>
    <row r="33" spans="1:39" x14ac:dyDescent="0.2">
      <c r="A33" s="8" t="s">
        <v>28</v>
      </c>
      <c r="B33" s="185">
        <v>1</v>
      </c>
      <c r="C33" s="185">
        <v>2</v>
      </c>
      <c r="D33" s="185">
        <v>3</v>
      </c>
      <c r="E33" s="185">
        <v>4</v>
      </c>
      <c r="F33" s="185">
        <v>5</v>
      </c>
      <c r="G33" s="185">
        <v>6</v>
      </c>
      <c r="H33" s="185">
        <v>7</v>
      </c>
      <c r="I33" s="185">
        <v>8</v>
      </c>
      <c r="J33" s="185">
        <v>9</v>
      </c>
      <c r="K33" s="185">
        <v>10</v>
      </c>
      <c r="L33" s="185">
        <v>11</v>
      </c>
      <c r="M33" s="185">
        <v>12</v>
      </c>
      <c r="N33" s="185">
        <v>13</v>
      </c>
      <c r="O33" s="185">
        <v>14</v>
      </c>
      <c r="P33" s="185">
        <v>15</v>
      </c>
      <c r="Q33" s="176"/>
      <c r="R33" s="176"/>
      <c r="S33" s="176"/>
      <c r="T33" s="176"/>
      <c r="U33" s="176"/>
      <c r="V33" s="176"/>
      <c r="W33" s="176"/>
      <c r="AC33" s="48"/>
      <c r="AD33" s="48"/>
      <c r="AE33" s="184"/>
      <c r="AF33" s="184"/>
      <c r="AG33" s="193"/>
      <c r="AH33" s="184"/>
      <c r="AI33" s="14"/>
      <c r="AJ33" s="14"/>
      <c r="AK33" s="14"/>
      <c r="AL33" s="14"/>
      <c r="AM33" s="14"/>
    </row>
    <row r="34" spans="1:39" x14ac:dyDescent="0.2">
      <c r="A34" s="8">
        <v>0</v>
      </c>
      <c r="B34" s="274">
        <v>0</v>
      </c>
      <c r="C34" s="275">
        <v>0</v>
      </c>
      <c r="D34" s="275">
        <v>0</v>
      </c>
      <c r="E34" s="275">
        <v>0</v>
      </c>
      <c r="F34" s="176"/>
      <c r="G34" s="176"/>
      <c r="H34" s="176"/>
      <c r="I34" s="9"/>
      <c r="J34" s="176"/>
      <c r="K34" s="176"/>
      <c r="L34" s="176"/>
      <c r="M34" s="176"/>
      <c r="N34" s="176"/>
      <c r="O34" s="176"/>
      <c r="P34" s="176"/>
      <c r="Q34" s="176"/>
      <c r="R34" s="176"/>
      <c r="S34" s="176"/>
      <c r="T34" s="176"/>
      <c r="U34" s="176"/>
      <c r="V34" s="176"/>
      <c r="W34" s="176"/>
      <c r="AC34" s="48"/>
      <c r="AD34" s="48"/>
      <c r="AE34" s="184"/>
      <c r="AF34" s="184"/>
      <c r="AG34" s="193"/>
      <c r="AH34" s="184"/>
      <c r="AI34" s="14"/>
      <c r="AJ34" s="14"/>
      <c r="AK34" s="14"/>
      <c r="AL34" s="14"/>
      <c r="AM34" s="14"/>
    </row>
    <row r="35" spans="1:39" x14ac:dyDescent="0.2">
      <c r="A35" s="8">
        <v>1</v>
      </c>
      <c r="B35" s="274">
        <f t="shared" ref="B35:B44" si="34">+ROUND($B$47/12*A35,2)</f>
        <v>13973.2</v>
      </c>
      <c r="C35" s="274">
        <f t="shared" ref="C35:C44" si="35">+ROUND(B35*1.22,2)</f>
        <v>17047.3</v>
      </c>
      <c r="D35" s="274"/>
      <c r="E35" s="275"/>
      <c r="F35" s="176"/>
      <c r="G35" s="259" t="s">
        <v>417</v>
      </c>
      <c r="H35" s="176"/>
      <c r="I35" s="9"/>
      <c r="J35" s="176"/>
      <c r="K35" s="176"/>
      <c r="L35" s="176"/>
      <c r="M35" s="14"/>
      <c r="N35" s="14"/>
      <c r="O35" s="14"/>
      <c r="P35" s="176"/>
      <c r="Q35" s="176"/>
      <c r="R35" s="176"/>
      <c r="S35" s="176"/>
      <c r="T35" s="176"/>
      <c r="U35" s="176"/>
      <c r="V35" s="176"/>
      <c r="W35" s="176"/>
      <c r="AC35" s="48"/>
      <c r="AD35" s="48"/>
      <c r="AE35" s="184"/>
      <c r="AF35" s="184"/>
      <c r="AG35" s="193"/>
      <c r="AH35" s="184"/>
      <c r="AI35" s="14"/>
      <c r="AJ35" s="14"/>
      <c r="AK35" s="14"/>
      <c r="AL35" s="14"/>
      <c r="AM35" s="14"/>
    </row>
    <row r="36" spans="1:39" x14ac:dyDescent="0.2">
      <c r="A36" s="8">
        <v>2</v>
      </c>
      <c r="B36" s="274">
        <f t="shared" si="34"/>
        <v>27946.400000000001</v>
      </c>
      <c r="C36" s="274">
        <f t="shared" si="35"/>
        <v>34094.61</v>
      </c>
      <c r="D36" s="274"/>
      <c r="E36" s="274"/>
      <c r="F36" s="9"/>
      <c r="G36" s="257" t="s">
        <v>418</v>
      </c>
      <c r="H36" s="9"/>
      <c r="I36" s="9"/>
      <c r="J36" s="9"/>
      <c r="K36" s="9"/>
      <c r="L36" s="9"/>
      <c r="M36" s="9"/>
      <c r="N36" s="9"/>
      <c r="O36" s="9"/>
      <c r="P36" s="9"/>
      <c r="Q36" s="176"/>
      <c r="R36" s="176"/>
      <c r="S36" s="176"/>
      <c r="T36" s="176"/>
      <c r="U36" s="176"/>
      <c r="V36" s="176"/>
      <c r="W36" s="176"/>
      <c r="AC36" s="48"/>
      <c r="AD36" s="48"/>
      <c r="AE36" s="14"/>
      <c r="AF36" s="14"/>
      <c r="AG36" s="14"/>
      <c r="AH36" s="31"/>
      <c r="AI36" s="14"/>
      <c r="AJ36" s="14"/>
      <c r="AK36" s="14"/>
      <c r="AL36" s="14"/>
      <c r="AM36" s="14"/>
    </row>
    <row r="37" spans="1:39" x14ac:dyDescent="0.2">
      <c r="A37" s="8">
        <v>3</v>
      </c>
      <c r="B37" s="274">
        <f t="shared" si="34"/>
        <v>41919.599999999999</v>
      </c>
      <c r="C37" s="274">
        <f t="shared" si="35"/>
        <v>51141.91</v>
      </c>
      <c r="D37" s="274"/>
      <c r="E37" s="274"/>
      <c r="F37" s="9"/>
      <c r="G37" s="9"/>
      <c r="H37" s="9"/>
      <c r="I37" s="9"/>
      <c r="J37" s="9"/>
      <c r="K37" s="9"/>
      <c r="L37" s="9"/>
      <c r="M37" s="9"/>
      <c r="N37" s="9"/>
      <c r="O37" s="9"/>
      <c r="P37" s="9"/>
      <c r="Q37" s="176"/>
      <c r="R37" s="176"/>
      <c r="S37" s="176"/>
      <c r="T37" s="176"/>
      <c r="U37" s="176"/>
      <c r="V37" s="176"/>
      <c r="W37" s="176"/>
      <c r="AC37" s="48"/>
      <c r="AD37" s="48"/>
      <c r="AE37" s="14"/>
      <c r="AF37" s="14"/>
      <c r="AG37" s="14"/>
      <c r="AH37" s="31"/>
      <c r="AI37" s="14"/>
      <c r="AJ37" s="14"/>
      <c r="AK37" s="14"/>
      <c r="AL37" s="14"/>
      <c r="AM37" s="14"/>
    </row>
    <row r="38" spans="1:39" x14ac:dyDescent="0.2">
      <c r="A38" s="8">
        <v>4</v>
      </c>
      <c r="B38" s="274">
        <f t="shared" si="34"/>
        <v>55892.800000000003</v>
      </c>
      <c r="C38" s="274">
        <f t="shared" si="35"/>
        <v>68189.22</v>
      </c>
      <c r="D38" s="274"/>
      <c r="E38" s="274"/>
      <c r="F38" s="9"/>
      <c r="G38" s="9"/>
      <c r="H38" s="9"/>
      <c r="I38" s="9"/>
      <c r="J38" s="9"/>
      <c r="K38" s="9"/>
      <c r="L38" s="9"/>
      <c r="M38" s="9"/>
      <c r="N38" s="9"/>
      <c r="O38" s="9"/>
      <c r="P38" s="9"/>
      <c r="Q38" s="176"/>
      <c r="R38" s="176"/>
      <c r="S38" s="176"/>
      <c r="T38" s="176"/>
      <c r="U38" s="176"/>
      <c r="V38" s="176"/>
      <c r="W38" s="176"/>
      <c r="AC38" s="48"/>
      <c r="AD38" s="48"/>
      <c r="AE38" s="400"/>
      <c r="AF38" s="401"/>
      <c r="AG38" s="14"/>
      <c r="AH38" s="31"/>
      <c r="AI38" s="14"/>
      <c r="AJ38" s="14"/>
      <c r="AK38" s="14"/>
      <c r="AL38" s="14"/>
      <c r="AM38" s="14"/>
    </row>
    <row r="39" spans="1:39" x14ac:dyDescent="0.2">
      <c r="A39" s="8">
        <v>5</v>
      </c>
      <c r="B39" s="274">
        <f t="shared" si="34"/>
        <v>69866</v>
      </c>
      <c r="C39" s="274">
        <f t="shared" si="35"/>
        <v>85236.52</v>
      </c>
      <c r="D39" s="274"/>
      <c r="E39" s="274"/>
      <c r="F39" s="9"/>
      <c r="G39" s="9"/>
      <c r="H39" s="9"/>
      <c r="I39" s="9"/>
      <c r="J39" s="9"/>
      <c r="K39" s="9"/>
      <c r="L39" s="9"/>
      <c r="M39" s="9"/>
      <c r="N39" s="9"/>
      <c r="O39" s="9"/>
      <c r="P39" s="9"/>
      <c r="Q39" s="176"/>
      <c r="R39" s="176"/>
      <c r="S39" s="176"/>
      <c r="T39" s="176"/>
      <c r="U39" s="176"/>
      <c r="V39" s="176"/>
      <c r="W39" s="176"/>
      <c r="AC39" s="48"/>
      <c r="AD39" s="48"/>
      <c r="AE39" s="187"/>
      <c r="AF39" s="187"/>
      <c r="AG39" s="14"/>
      <c r="AH39" s="31"/>
      <c r="AI39" s="14"/>
      <c r="AJ39" s="14"/>
      <c r="AK39" s="14"/>
      <c r="AL39" s="14"/>
      <c r="AM39" s="14"/>
    </row>
    <row r="40" spans="1:39" x14ac:dyDescent="0.2">
      <c r="A40" s="8">
        <v>6</v>
      </c>
      <c r="B40" s="274">
        <f t="shared" si="34"/>
        <v>83839.199999999997</v>
      </c>
      <c r="C40" s="274">
        <f t="shared" si="35"/>
        <v>102283.82</v>
      </c>
      <c r="D40" s="274"/>
      <c r="E40" s="274"/>
      <c r="F40" s="9"/>
      <c r="G40" s="9"/>
      <c r="H40" s="9"/>
      <c r="I40" s="9"/>
      <c r="J40" s="9"/>
      <c r="K40" s="9"/>
      <c r="L40" s="9"/>
      <c r="M40" s="9"/>
      <c r="N40" s="9"/>
      <c r="O40" s="9"/>
      <c r="P40" s="9"/>
      <c r="Q40" s="176"/>
      <c r="R40" s="176"/>
      <c r="S40" s="176"/>
      <c r="T40" s="176"/>
      <c r="U40" s="176"/>
      <c r="V40" s="176"/>
      <c r="W40" s="176"/>
      <c r="AC40" s="48"/>
      <c r="AD40" s="48"/>
      <c r="AE40" s="194"/>
      <c r="AF40" s="194"/>
      <c r="AG40" s="14"/>
      <c r="AH40" s="31"/>
      <c r="AI40" s="14"/>
      <c r="AJ40" s="14"/>
      <c r="AK40" s="14"/>
      <c r="AL40" s="14"/>
      <c r="AM40" s="14"/>
    </row>
    <row r="41" spans="1:39" x14ac:dyDescent="0.2">
      <c r="A41" s="8">
        <v>7</v>
      </c>
      <c r="B41" s="274">
        <f t="shared" si="34"/>
        <v>97812.4</v>
      </c>
      <c r="C41" s="274">
        <f t="shared" si="35"/>
        <v>119331.13</v>
      </c>
      <c r="D41" s="274"/>
      <c r="E41" s="274"/>
      <c r="F41" s="9"/>
      <c r="G41" s="9"/>
      <c r="H41" s="9"/>
      <c r="I41" s="9"/>
      <c r="J41" s="9"/>
      <c r="K41" s="9"/>
      <c r="L41" s="9"/>
      <c r="M41" s="9"/>
      <c r="N41" s="9"/>
      <c r="O41" s="9"/>
      <c r="P41" s="9"/>
      <c r="Q41" s="176"/>
      <c r="R41" s="176"/>
      <c r="S41" s="176"/>
      <c r="T41" s="176"/>
      <c r="U41" s="176"/>
      <c r="V41" s="176"/>
      <c r="W41" s="176"/>
      <c r="AC41" s="48"/>
      <c r="AD41" s="48"/>
      <c r="AE41" s="194"/>
      <c r="AF41" s="194"/>
      <c r="AG41" s="14"/>
      <c r="AH41" s="31"/>
      <c r="AI41" s="14"/>
      <c r="AJ41" s="14"/>
      <c r="AK41" s="14"/>
      <c r="AL41" s="14"/>
      <c r="AM41" s="14"/>
    </row>
    <row r="42" spans="1:39" x14ac:dyDescent="0.2">
      <c r="A42" s="8">
        <v>8</v>
      </c>
      <c r="B42" s="274">
        <f t="shared" si="34"/>
        <v>111785.60000000001</v>
      </c>
      <c r="C42" s="274">
        <f t="shared" si="35"/>
        <v>136378.43</v>
      </c>
      <c r="D42" s="274"/>
      <c r="E42" s="274"/>
      <c r="F42" s="9"/>
      <c r="G42" s="9"/>
      <c r="H42" s="9"/>
      <c r="I42" s="9"/>
      <c r="J42" s="9"/>
      <c r="K42" s="9"/>
      <c r="L42" s="9"/>
      <c r="M42" s="9"/>
      <c r="N42" s="9"/>
      <c r="O42" s="9"/>
      <c r="P42" s="9"/>
      <c r="Q42" s="176"/>
      <c r="R42" s="176"/>
      <c r="S42" s="176"/>
      <c r="T42" s="176"/>
      <c r="U42" s="176"/>
      <c r="V42" s="176"/>
      <c r="W42" s="176"/>
      <c r="AC42" s="48"/>
      <c r="AD42" s="48"/>
      <c r="AE42" s="194"/>
      <c r="AF42" s="194"/>
      <c r="AG42" s="14"/>
      <c r="AH42" s="31"/>
      <c r="AI42" s="14"/>
      <c r="AJ42" s="14"/>
      <c r="AK42" s="14"/>
      <c r="AL42" s="14"/>
      <c r="AM42" s="14"/>
    </row>
    <row r="43" spans="1:39" x14ac:dyDescent="0.2">
      <c r="A43" s="8">
        <v>9</v>
      </c>
      <c r="B43" s="274">
        <f t="shared" si="34"/>
        <v>125758.8</v>
      </c>
      <c r="C43" s="274">
        <f t="shared" si="35"/>
        <v>153425.74</v>
      </c>
      <c r="D43" s="274"/>
      <c r="E43" s="274"/>
      <c r="F43" s="9"/>
      <c r="G43" s="9"/>
      <c r="H43" s="9"/>
      <c r="I43" s="9"/>
      <c r="J43" s="9"/>
      <c r="K43" s="9"/>
      <c r="L43" s="9"/>
      <c r="M43" s="9"/>
      <c r="N43" s="9"/>
      <c r="O43" s="9"/>
      <c r="P43" s="9"/>
      <c r="Q43" s="176"/>
      <c r="R43" s="176"/>
      <c r="S43" s="176"/>
      <c r="T43" s="176"/>
      <c r="U43" s="176"/>
      <c r="V43" s="176"/>
      <c r="W43" s="176"/>
      <c r="AC43" s="48"/>
      <c r="AD43" s="48"/>
      <c r="AE43" s="194"/>
      <c r="AF43" s="194"/>
      <c r="AG43" s="14"/>
      <c r="AH43" s="31"/>
      <c r="AI43" s="14"/>
      <c r="AJ43" s="14"/>
      <c r="AK43" s="14"/>
      <c r="AL43" s="14"/>
      <c r="AM43" s="14"/>
    </row>
    <row r="44" spans="1:39" x14ac:dyDescent="0.2">
      <c r="A44" s="8">
        <v>10</v>
      </c>
      <c r="B44" s="274">
        <f t="shared" si="34"/>
        <v>139732</v>
      </c>
      <c r="C44" s="274">
        <f t="shared" si="35"/>
        <v>170473.04</v>
      </c>
      <c r="D44" s="274"/>
      <c r="E44" s="274"/>
      <c r="F44" s="9"/>
      <c r="G44" s="9"/>
      <c r="H44" s="9"/>
      <c r="I44" s="9"/>
      <c r="J44" s="9"/>
      <c r="K44" s="9"/>
      <c r="L44" s="9"/>
      <c r="M44" s="9"/>
      <c r="N44" s="9"/>
      <c r="O44" s="9"/>
      <c r="P44" s="9"/>
      <c r="Q44" s="176"/>
      <c r="R44" s="176"/>
      <c r="S44" s="176"/>
      <c r="T44" s="176"/>
      <c r="U44" s="176"/>
      <c r="V44" s="176"/>
      <c r="W44" s="176"/>
      <c r="AC44" s="48"/>
      <c r="AD44" s="48"/>
      <c r="AE44" s="194"/>
      <c r="AF44" s="194"/>
      <c r="AG44" s="14"/>
      <c r="AH44" s="31"/>
      <c r="AI44" s="14"/>
      <c r="AJ44" s="14"/>
      <c r="AK44" s="14"/>
      <c r="AL44" s="14"/>
      <c r="AM44" s="14"/>
    </row>
    <row r="45" spans="1:39" x14ac:dyDescent="0.2">
      <c r="A45" s="8">
        <v>11</v>
      </c>
      <c r="B45" s="274">
        <f t="shared" ref="B45" si="36">+ROUND($B$47/12*A45,2)</f>
        <v>153705.20000000001</v>
      </c>
      <c r="C45" s="274">
        <f t="shared" ref="C45" si="37">+ROUND(B45*1.22,2)</f>
        <v>187520.34</v>
      </c>
      <c r="D45" s="274"/>
      <c r="E45" s="274"/>
      <c r="F45" s="9"/>
      <c r="G45" s="9"/>
      <c r="H45" s="9"/>
      <c r="I45" s="9"/>
      <c r="J45" s="9"/>
      <c r="K45" s="9"/>
      <c r="L45" s="9"/>
      <c r="M45" s="9"/>
      <c r="N45" s="9"/>
      <c r="O45" s="9"/>
      <c r="P45" s="9"/>
      <c r="Q45" s="176"/>
      <c r="R45" s="176"/>
      <c r="S45" s="176"/>
      <c r="T45" s="176"/>
      <c r="U45" s="176"/>
      <c r="V45" s="176"/>
      <c r="W45" s="176"/>
      <c r="AC45" s="48"/>
      <c r="AD45" s="48"/>
      <c r="AE45" s="194"/>
      <c r="AF45" s="194"/>
      <c r="AG45" s="14"/>
      <c r="AH45" s="31"/>
      <c r="AI45" s="14"/>
      <c r="AJ45" s="14"/>
      <c r="AK45" s="14"/>
      <c r="AL45" s="14"/>
      <c r="AM45" s="14"/>
    </row>
    <row r="46" spans="1:39" x14ac:dyDescent="0.2">
      <c r="A46" s="8">
        <v>12</v>
      </c>
      <c r="B46" s="274">
        <f>+B47</f>
        <v>167678.39999999999</v>
      </c>
      <c r="C46" s="274">
        <f>+C47</f>
        <v>204567.66</v>
      </c>
      <c r="D46" s="274"/>
      <c r="E46" s="274"/>
      <c r="F46" s="9"/>
      <c r="G46" s="9"/>
      <c r="H46" s="9"/>
      <c r="I46" s="9"/>
      <c r="J46" s="9"/>
      <c r="K46" s="9"/>
      <c r="L46" s="9"/>
      <c r="M46" s="9"/>
      <c r="N46" s="9"/>
      <c r="O46" s="9"/>
      <c r="P46" s="9"/>
      <c r="Q46" s="176"/>
      <c r="R46" s="176"/>
      <c r="S46" s="176"/>
      <c r="T46" s="176"/>
      <c r="U46" s="176"/>
      <c r="V46" s="176"/>
      <c r="W46" s="176"/>
      <c r="AC46" s="48"/>
      <c r="AD46" s="48"/>
      <c r="AE46" s="194"/>
      <c r="AF46" s="194"/>
      <c r="AG46" s="14"/>
      <c r="AH46" s="31"/>
      <c r="AI46" s="14"/>
      <c r="AJ46" s="14"/>
      <c r="AK46" s="14"/>
      <c r="AL46" s="14"/>
      <c r="AM46" s="14"/>
    </row>
    <row r="47" spans="1:39" ht="13.5" thickBot="1" x14ac:dyDescent="0.25">
      <c r="A47" s="8">
        <v>13</v>
      </c>
      <c r="B47" s="274">
        <v>167678.39999999999</v>
      </c>
      <c r="C47" s="274">
        <v>204567.66</v>
      </c>
      <c r="D47" s="274"/>
      <c r="E47" s="274"/>
      <c r="F47" s="9"/>
      <c r="G47" s="9"/>
      <c r="H47" s="9"/>
      <c r="I47" s="9"/>
      <c r="J47" s="9"/>
      <c r="K47" s="9"/>
      <c r="L47" s="9"/>
      <c r="M47" s="9"/>
      <c r="N47" s="9"/>
      <c r="O47" s="9"/>
      <c r="P47" s="9"/>
      <c r="Q47" s="176"/>
      <c r="R47" s="176"/>
      <c r="S47" s="176"/>
      <c r="T47" s="176"/>
      <c r="U47" s="176"/>
      <c r="V47" s="176"/>
      <c r="W47" s="176"/>
      <c r="AC47" s="48"/>
      <c r="AD47" s="48"/>
      <c r="AE47" s="194"/>
      <c r="AF47" s="194"/>
      <c r="AG47" s="14"/>
      <c r="AH47" s="31"/>
      <c r="AI47" s="14"/>
      <c r="AJ47" s="14"/>
      <c r="AK47" s="14"/>
      <c r="AL47" s="14"/>
      <c r="AM47" s="14"/>
    </row>
    <row r="48" spans="1:39" ht="13.5" thickBot="1" x14ac:dyDescent="0.25">
      <c r="A48" s="176"/>
      <c r="B48" s="405" t="s">
        <v>79</v>
      </c>
      <c r="C48" s="403"/>
      <c r="D48" s="403"/>
      <c r="E48" s="403"/>
      <c r="F48" s="403"/>
      <c r="G48" s="403"/>
      <c r="H48" s="403"/>
      <c r="I48" s="403"/>
      <c r="J48" s="403"/>
      <c r="K48" s="403"/>
      <c r="L48" s="403"/>
      <c r="M48" s="403"/>
      <c r="N48" s="403"/>
      <c r="O48" s="403"/>
      <c r="P48" s="404"/>
      <c r="Q48" s="176"/>
      <c r="R48" s="176"/>
      <c r="S48" s="176"/>
      <c r="T48" s="176"/>
      <c r="U48" s="176"/>
      <c r="V48" s="176"/>
      <c r="W48" s="176"/>
      <c r="X48" s="176"/>
      <c r="Y48" s="176"/>
      <c r="Z48" s="176"/>
      <c r="AA48" s="176"/>
      <c r="AB48" s="48"/>
      <c r="AC48" s="48"/>
      <c r="AD48" s="48"/>
      <c r="AE48" s="194"/>
      <c r="AF48" s="194"/>
      <c r="AG48" s="14"/>
      <c r="AH48" s="31"/>
      <c r="AI48" s="14"/>
      <c r="AJ48" s="14"/>
      <c r="AK48" s="14"/>
      <c r="AL48" s="14"/>
      <c r="AM48" s="14"/>
    </row>
    <row r="49" spans="1:39" x14ac:dyDescent="0.2">
      <c r="A49" s="8" t="s">
        <v>28</v>
      </c>
      <c r="B49" s="185">
        <v>1</v>
      </c>
      <c r="C49" s="185">
        <v>2</v>
      </c>
      <c r="D49" s="185">
        <v>3</v>
      </c>
      <c r="E49" s="185">
        <v>4</v>
      </c>
      <c r="F49" s="185">
        <v>5</v>
      </c>
      <c r="G49" s="185">
        <v>6</v>
      </c>
      <c r="H49" s="185">
        <v>7</v>
      </c>
      <c r="I49" s="185">
        <v>8</v>
      </c>
      <c r="J49" s="185">
        <v>9</v>
      </c>
      <c r="K49" s="185">
        <v>10</v>
      </c>
      <c r="L49" s="185">
        <v>11</v>
      </c>
      <c r="M49" s="185">
        <v>12</v>
      </c>
      <c r="N49" s="185">
        <v>13</v>
      </c>
      <c r="O49" s="185">
        <v>14</v>
      </c>
      <c r="P49" s="185">
        <v>15</v>
      </c>
      <c r="Q49" s="176"/>
      <c r="R49" s="176"/>
      <c r="S49" s="176"/>
      <c r="T49" s="176"/>
      <c r="U49" s="176"/>
      <c r="V49" s="176"/>
      <c r="W49" s="176"/>
      <c r="X49" s="176"/>
      <c r="Y49" s="176"/>
      <c r="Z49" s="176"/>
      <c r="AA49" s="176"/>
      <c r="AB49" s="48"/>
      <c r="AC49" s="48"/>
      <c r="AD49" s="48"/>
      <c r="AE49" s="194"/>
      <c r="AF49" s="194"/>
      <c r="AG49" s="14"/>
      <c r="AH49" s="31"/>
      <c r="AI49" s="14"/>
      <c r="AJ49" s="14"/>
      <c r="AK49" s="14"/>
      <c r="AL49" s="14"/>
      <c r="AM49" s="14"/>
    </row>
    <row r="50" spans="1:39" x14ac:dyDescent="0.2">
      <c r="A50" s="8">
        <v>0</v>
      </c>
      <c r="B50" s="267">
        <v>0</v>
      </c>
      <c r="C50" s="267">
        <v>0</v>
      </c>
      <c r="D50" s="267">
        <v>0</v>
      </c>
      <c r="E50" s="267">
        <v>0</v>
      </c>
      <c r="F50" s="176"/>
      <c r="G50" s="176"/>
      <c r="H50" s="176"/>
      <c r="I50" s="176"/>
      <c r="J50" s="176"/>
      <c r="K50" s="176"/>
      <c r="L50" s="176"/>
      <c r="M50" s="176"/>
      <c r="N50" s="176"/>
      <c r="O50" s="176"/>
      <c r="P50" s="176"/>
      <c r="Q50" s="176"/>
      <c r="R50" s="176"/>
      <c r="S50" s="176"/>
      <c r="T50" s="176"/>
      <c r="U50" s="176"/>
      <c r="V50" s="176"/>
      <c r="W50" s="176"/>
      <c r="X50" s="8">
        <v>0</v>
      </c>
      <c r="Y50" s="14" t="s">
        <v>84</v>
      </c>
      <c r="Z50" s="176"/>
      <c r="AA50" s="176"/>
      <c r="AB50" s="48"/>
      <c r="AC50" s="48"/>
      <c r="AD50" s="48"/>
      <c r="AE50" s="194"/>
      <c r="AF50" s="194"/>
      <c r="AG50" s="14"/>
      <c r="AH50" s="31"/>
      <c r="AI50" s="14"/>
      <c r="AJ50" s="14"/>
      <c r="AK50" s="14"/>
      <c r="AL50" s="14"/>
      <c r="AM50" s="14"/>
    </row>
    <row r="51" spans="1:39" x14ac:dyDescent="0.2">
      <c r="A51" s="8">
        <v>1</v>
      </c>
      <c r="B51" s="264">
        <f t="shared" ref="B51:B60" si="38">+ROUND($B$63/12*A51,2)</f>
        <v>67071.360000000001</v>
      </c>
      <c r="C51" s="264">
        <f t="shared" ref="C51:C60" si="39">+ROUND(B51*1.22,2)</f>
        <v>81827.06</v>
      </c>
      <c r="D51" s="267">
        <v>0</v>
      </c>
      <c r="E51" s="267">
        <v>0</v>
      </c>
      <c r="F51" s="176"/>
      <c r="G51" s="176"/>
      <c r="H51" s="176"/>
      <c r="I51" s="176"/>
      <c r="J51" s="176"/>
      <c r="K51" s="176"/>
      <c r="L51" s="176"/>
      <c r="M51" s="14"/>
      <c r="N51" s="14"/>
      <c r="O51" s="14"/>
      <c r="P51" s="176"/>
      <c r="Q51" s="176"/>
      <c r="R51" s="176"/>
      <c r="S51" s="176"/>
      <c r="T51" s="176"/>
      <c r="U51" s="176"/>
      <c r="V51" s="176"/>
      <c r="W51" s="176"/>
      <c r="X51" s="8">
        <v>1</v>
      </c>
      <c r="Y51" s="14" t="s">
        <v>86</v>
      </c>
      <c r="Z51" s="176"/>
      <c r="AA51" s="176"/>
      <c r="AB51" s="48"/>
      <c r="AC51" s="48"/>
      <c r="AD51" s="48"/>
      <c r="AE51" s="194"/>
      <c r="AF51" s="194"/>
      <c r="AG51" s="14"/>
      <c r="AH51" s="31"/>
      <c r="AI51" s="14"/>
      <c r="AJ51" s="14"/>
      <c r="AK51" s="14"/>
      <c r="AL51" s="14"/>
      <c r="AM51" s="14"/>
    </row>
    <row r="52" spans="1:39" x14ac:dyDescent="0.2">
      <c r="A52" s="8">
        <v>2</v>
      </c>
      <c r="B52" s="264">
        <f t="shared" si="38"/>
        <v>134142.72</v>
      </c>
      <c r="C52" s="264">
        <f t="shared" si="39"/>
        <v>163654.12</v>
      </c>
      <c r="D52" s="267">
        <v>0</v>
      </c>
      <c r="E52" s="267">
        <v>0</v>
      </c>
      <c r="F52" s="176"/>
      <c r="G52" s="176"/>
      <c r="H52" s="176"/>
      <c r="I52" s="176"/>
      <c r="J52" s="176"/>
      <c r="K52" s="176"/>
      <c r="L52" s="176"/>
      <c r="M52" s="176"/>
      <c r="N52" s="176"/>
      <c r="O52" s="176"/>
      <c r="P52" s="176"/>
      <c r="Q52" s="176"/>
      <c r="R52" s="176"/>
      <c r="S52" s="176"/>
      <c r="T52" s="176"/>
      <c r="U52" s="176"/>
      <c r="V52" s="176"/>
      <c r="W52" s="176"/>
      <c r="X52" s="8">
        <v>2</v>
      </c>
      <c r="Y52" s="14" t="s">
        <v>87</v>
      </c>
      <c r="Z52" s="176"/>
      <c r="AA52" s="176"/>
      <c r="AB52" s="48"/>
      <c r="AC52" s="48"/>
      <c r="AD52" s="48"/>
      <c r="AE52" s="194"/>
      <c r="AF52" s="194"/>
      <c r="AG52" s="14"/>
      <c r="AH52" s="31"/>
      <c r="AI52" s="14"/>
      <c r="AJ52" s="14"/>
      <c r="AK52" s="14"/>
      <c r="AL52" s="14"/>
      <c r="AM52" s="14"/>
    </row>
    <row r="53" spans="1:39" x14ac:dyDescent="0.2">
      <c r="A53" s="8">
        <v>3</v>
      </c>
      <c r="B53" s="264">
        <f t="shared" si="38"/>
        <v>201214.09</v>
      </c>
      <c r="C53" s="264">
        <f t="shared" si="39"/>
        <v>245481.19</v>
      </c>
      <c r="D53" s="267">
        <v>0</v>
      </c>
      <c r="E53" s="267">
        <v>0</v>
      </c>
      <c r="F53" s="176"/>
      <c r="G53" s="176"/>
      <c r="H53" s="176"/>
      <c r="I53" s="176"/>
      <c r="J53" s="176"/>
      <c r="K53" s="176"/>
      <c r="L53" s="176"/>
      <c r="M53" s="176"/>
      <c r="N53" s="176"/>
      <c r="O53" s="176"/>
      <c r="P53" s="176"/>
      <c r="Q53" s="176"/>
      <c r="R53" s="176"/>
      <c r="S53" s="176"/>
      <c r="T53" s="176"/>
      <c r="U53" s="176"/>
      <c r="V53" s="176"/>
      <c r="W53" s="176"/>
      <c r="X53" s="8">
        <v>3</v>
      </c>
      <c r="Y53" s="14" t="s">
        <v>340</v>
      </c>
      <c r="Z53" s="176"/>
      <c r="AA53" s="176"/>
      <c r="AB53" s="48"/>
      <c r="AC53" s="48"/>
      <c r="AD53" s="48"/>
      <c r="AE53" s="194"/>
      <c r="AF53" s="194"/>
      <c r="AG53" s="14"/>
      <c r="AH53" s="31"/>
      <c r="AI53" s="14"/>
      <c r="AJ53" s="14"/>
      <c r="AK53" s="14"/>
      <c r="AL53" s="14"/>
      <c r="AM53" s="14"/>
    </row>
    <row r="54" spans="1:39" x14ac:dyDescent="0.2">
      <c r="A54" s="8">
        <v>4</v>
      </c>
      <c r="B54" s="264">
        <f t="shared" si="38"/>
        <v>268285.45</v>
      </c>
      <c r="C54" s="264">
        <f t="shared" si="39"/>
        <v>327308.25</v>
      </c>
      <c r="D54" s="267">
        <v>0</v>
      </c>
      <c r="E54" s="267">
        <v>0</v>
      </c>
      <c r="F54" s="176"/>
      <c r="G54" s="176"/>
      <c r="H54" s="176"/>
      <c r="I54" s="176"/>
      <c r="J54" s="176"/>
      <c r="K54" s="176"/>
      <c r="L54" s="176"/>
      <c r="M54" s="176"/>
      <c r="N54" s="176"/>
      <c r="O54" s="176"/>
      <c r="P54" s="176"/>
      <c r="Q54" s="176"/>
      <c r="R54" s="176"/>
      <c r="S54" s="176"/>
      <c r="T54" s="176"/>
      <c r="U54" s="176"/>
      <c r="V54" s="176"/>
      <c r="W54" s="176"/>
      <c r="X54" s="8">
        <v>4</v>
      </c>
      <c r="Y54" s="14" t="s">
        <v>236</v>
      </c>
      <c r="Z54" s="176"/>
      <c r="AA54" s="176"/>
      <c r="AB54" s="48"/>
      <c r="AC54" s="48"/>
      <c r="AD54" s="48"/>
      <c r="AE54" s="194"/>
      <c r="AF54" s="194"/>
      <c r="AG54" s="14"/>
      <c r="AH54" s="31"/>
      <c r="AI54" s="14"/>
      <c r="AJ54" s="14"/>
      <c r="AK54" s="14"/>
      <c r="AL54" s="14"/>
      <c r="AM54" s="14"/>
    </row>
    <row r="55" spans="1:39" x14ac:dyDescent="0.2">
      <c r="A55" s="8">
        <v>5</v>
      </c>
      <c r="B55" s="264">
        <f t="shared" si="38"/>
        <v>335356.81</v>
      </c>
      <c r="C55" s="264">
        <f t="shared" si="39"/>
        <v>409135.31</v>
      </c>
      <c r="D55" s="267">
        <v>0</v>
      </c>
      <c r="E55" s="267">
        <v>0</v>
      </c>
      <c r="F55" s="176"/>
      <c r="G55" s="176"/>
      <c r="H55" s="176"/>
      <c r="I55" s="176"/>
      <c r="J55" s="176"/>
      <c r="K55" s="176"/>
      <c r="L55" s="176"/>
      <c r="M55" s="176"/>
      <c r="N55" s="176"/>
      <c r="O55" s="176"/>
      <c r="P55" s="176"/>
      <c r="Q55" s="176"/>
      <c r="R55" s="176"/>
      <c r="S55" s="176"/>
      <c r="T55" s="176"/>
      <c r="U55" s="176"/>
      <c r="V55" s="176"/>
      <c r="W55" s="176"/>
      <c r="X55" s="8">
        <v>5</v>
      </c>
      <c r="Y55" s="14" t="s">
        <v>236</v>
      </c>
      <c r="Z55" s="176"/>
      <c r="AA55" s="176"/>
      <c r="AB55" s="48"/>
      <c r="AC55" s="48"/>
      <c r="AD55" s="48"/>
      <c r="AE55" s="194"/>
      <c r="AF55" s="194"/>
      <c r="AG55" s="14"/>
      <c r="AH55" s="31"/>
      <c r="AI55" s="14"/>
      <c r="AJ55" s="14"/>
      <c r="AK55" s="14"/>
      <c r="AL55" s="14"/>
      <c r="AM55" s="14"/>
    </row>
    <row r="56" spans="1:39" x14ac:dyDescent="0.2">
      <c r="A56" s="8">
        <v>6</v>
      </c>
      <c r="B56" s="264">
        <f t="shared" si="38"/>
        <v>402428.17</v>
      </c>
      <c r="C56" s="264">
        <f t="shared" si="39"/>
        <v>490962.37</v>
      </c>
      <c r="D56" s="267">
        <v>0</v>
      </c>
      <c r="E56" s="267">
        <v>0</v>
      </c>
      <c r="F56" s="176"/>
      <c r="G56" s="176"/>
      <c r="H56" s="176"/>
      <c r="I56" s="176"/>
      <c r="J56" s="176"/>
      <c r="K56" s="176"/>
      <c r="L56" s="176"/>
      <c r="M56" s="176"/>
      <c r="N56" s="176"/>
      <c r="O56" s="176"/>
      <c r="P56" s="176"/>
      <c r="Q56" s="176"/>
      <c r="R56" s="176"/>
      <c r="S56" s="176"/>
      <c r="T56" s="176"/>
      <c r="U56" s="176"/>
      <c r="V56" s="176"/>
      <c r="W56" s="176"/>
      <c r="X56" s="8">
        <v>6</v>
      </c>
      <c r="Y56" s="14" t="s">
        <v>236</v>
      </c>
      <c r="Z56" s="176"/>
      <c r="AA56" s="176"/>
      <c r="AB56" s="48"/>
      <c r="AC56" s="48"/>
      <c r="AD56" s="48"/>
      <c r="AE56" s="194"/>
      <c r="AF56" s="194"/>
      <c r="AG56" s="14"/>
      <c r="AH56" s="31"/>
      <c r="AI56" s="14"/>
      <c r="AJ56" s="14"/>
      <c r="AK56" s="14"/>
      <c r="AL56" s="14"/>
      <c r="AM56" s="14"/>
    </row>
    <row r="57" spans="1:39" x14ac:dyDescent="0.2">
      <c r="A57" s="8">
        <v>7</v>
      </c>
      <c r="B57" s="264">
        <f t="shared" si="38"/>
        <v>469499.53</v>
      </c>
      <c r="C57" s="264">
        <f t="shared" si="39"/>
        <v>572789.43000000005</v>
      </c>
      <c r="D57" s="267">
        <v>0</v>
      </c>
      <c r="E57" s="267">
        <v>0</v>
      </c>
      <c r="F57" s="176"/>
      <c r="G57" s="176"/>
      <c r="H57" s="176"/>
      <c r="I57" s="176"/>
      <c r="J57" s="176"/>
      <c r="K57" s="176"/>
      <c r="L57" s="176"/>
      <c r="M57" s="176"/>
      <c r="N57" s="176"/>
      <c r="O57" s="176"/>
      <c r="P57" s="176"/>
      <c r="Q57" s="176"/>
      <c r="R57" s="176"/>
      <c r="S57" s="176"/>
      <c r="T57" s="176"/>
      <c r="U57" s="176"/>
      <c r="V57" s="176"/>
      <c r="W57" s="176"/>
      <c r="X57" s="8">
        <v>7</v>
      </c>
      <c r="Y57" s="14" t="s">
        <v>236</v>
      </c>
      <c r="Z57" s="176"/>
      <c r="AA57" s="176"/>
      <c r="AB57" s="48"/>
      <c r="AC57" s="48"/>
      <c r="AD57" s="48"/>
      <c r="AE57" s="194"/>
      <c r="AF57" s="194"/>
      <c r="AG57" s="14"/>
      <c r="AH57" s="31"/>
      <c r="AI57" s="14"/>
      <c r="AJ57" s="14"/>
      <c r="AK57" s="14"/>
      <c r="AL57" s="14"/>
      <c r="AM57" s="14"/>
    </row>
    <row r="58" spans="1:39" x14ac:dyDescent="0.2">
      <c r="A58" s="8">
        <v>8</v>
      </c>
      <c r="B58" s="264">
        <f t="shared" si="38"/>
        <v>536570.89</v>
      </c>
      <c r="C58" s="264">
        <f t="shared" si="39"/>
        <v>654616.49</v>
      </c>
      <c r="D58" s="267">
        <v>0</v>
      </c>
      <c r="E58" s="267">
        <v>0</v>
      </c>
      <c r="F58" s="176"/>
      <c r="G58" s="176"/>
      <c r="H58" s="176"/>
      <c r="I58" s="176"/>
      <c r="J58" s="176"/>
      <c r="K58" s="176"/>
      <c r="L58" s="176"/>
      <c r="M58" s="176"/>
      <c r="N58" s="176"/>
      <c r="O58" s="176"/>
      <c r="P58" s="176"/>
      <c r="Q58" s="176"/>
      <c r="R58" s="176"/>
      <c r="S58" s="176"/>
      <c r="T58" s="176"/>
      <c r="U58" s="176"/>
      <c r="V58" s="176"/>
      <c r="W58" s="176"/>
      <c r="X58" s="8">
        <v>8</v>
      </c>
      <c r="Y58" s="14" t="s">
        <v>236</v>
      </c>
      <c r="Z58" s="176"/>
      <c r="AA58" s="176"/>
      <c r="AB58" s="48"/>
      <c r="AC58" s="48"/>
      <c r="AD58" s="48"/>
      <c r="AE58" s="194"/>
      <c r="AF58" s="194"/>
      <c r="AG58" s="14"/>
      <c r="AH58" s="31"/>
      <c r="AI58" s="14"/>
      <c r="AJ58" s="14"/>
      <c r="AK58" s="14"/>
      <c r="AL58" s="14"/>
      <c r="AM58" s="14"/>
    </row>
    <row r="59" spans="1:39" x14ac:dyDescent="0.2">
      <c r="A59" s="8">
        <v>9</v>
      </c>
      <c r="B59" s="264">
        <f t="shared" si="38"/>
        <v>603642.26</v>
      </c>
      <c r="C59" s="264">
        <f t="shared" si="39"/>
        <v>736443.56</v>
      </c>
      <c r="D59" s="267">
        <v>0</v>
      </c>
      <c r="E59" s="267">
        <v>0</v>
      </c>
      <c r="F59" s="176"/>
      <c r="G59" s="176"/>
      <c r="H59" s="176"/>
      <c r="I59" s="176"/>
      <c r="J59" s="176"/>
      <c r="K59" s="176"/>
      <c r="L59" s="176"/>
      <c r="M59" s="176"/>
      <c r="N59" s="176"/>
      <c r="O59" s="176"/>
      <c r="P59" s="176"/>
      <c r="Q59" s="176"/>
      <c r="R59" s="176"/>
      <c r="S59" s="176"/>
      <c r="T59" s="176"/>
      <c r="U59" s="176"/>
      <c r="V59" s="176"/>
      <c r="W59" s="176"/>
      <c r="X59" s="8">
        <v>9</v>
      </c>
      <c r="Y59" s="14" t="s">
        <v>236</v>
      </c>
      <c r="Z59" s="48"/>
      <c r="AA59" s="48"/>
      <c r="AB59" s="48"/>
      <c r="AC59" s="48"/>
      <c r="AD59" s="48"/>
      <c r="AE59" s="194"/>
      <c r="AF59" s="194"/>
      <c r="AG59" s="14"/>
      <c r="AH59" s="31"/>
      <c r="AI59" s="14"/>
      <c r="AJ59" s="14"/>
      <c r="AK59" s="14"/>
      <c r="AL59" s="14"/>
      <c r="AM59" s="14"/>
    </row>
    <row r="60" spans="1:39" x14ac:dyDescent="0.2">
      <c r="A60" s="8">
        <v>10</v>
      </c>
      <c r="B60" s="264">
        <f t="shared" si="38"/>
        <v>670713.62</v>
      </c>
      <c r="C60" s="264">
        <f t="shared" si="39"/>
        <v>818270.62</v>
      </c>
      <c r="D60" s="267">
        <v>0</v>
      </c>
      <c r="E60" s="267">
        <v>0</v>
      </c>
      <c r="F60" s="176"/>
      <c r="G60" s="176"/>
      <c r="H60" s="176"/>
      <c r="I60" s="176"/>
      <c r="J60" s="176"/>
      <c r="K60" s="176"/>
      <c r="L60" s="176"/>
      <c r="M60" s="176"/>
      <c r="N60" s="176"/>
      <c r="O60" s="176"/>
      <c r="P60" s="176"/>
      <c r="Q60" s="176"/>
      <c r="R60" s="176"/>
      <c r="S60" s="176"/>
      <c r="T60" s="176"/>
      <c r="U60" s="176"/>
      <c r="V60" s="176"/>
      <c r="W60" s="176"/>
      <c r="X60" s="8">
        <v>10</v>
      </c>
      <c r="Y60" s="14" t="s">
        <v>236</v>
      </c>
      <c r="Z60" s="48"/>
      <c r="AA60" s="48"/>
      <c r="AB60" s="48"/>
      <c r="AC60" s="48"/>
      <c r="AD60" s="48"/>
      <c r="AE60" s="194"/>
      <c r="AF60" s="194"/>
      <c r="AG60" s="14"/>
      <c r="AH60" s="31"/>
      <c r="AI60" s="14"/>
      <c r="AJ60" s="14"/>
      <c r="AK60" s="14"/>
      <c r="AL60" s="14"/>
      <c r="AM60" s="14"/>
    </row>
    <row r="61" spans="1:39" x14ac:dyDescent="0.2">
      <c r="A61" s="8">
        <v>11</v>
      </c>
      <c r="B61" s="264">
        <f t="shared" ref="B61" si="40">+ROUND($B$63/12*A61,2)</f>
        <v>737784.98</v>
      </c>
      <c r="C61" s="264">
        <f t="shared" ref="C61" si="41">+ROUND(B61*1.22,2)</f>
        <v>900097.68</v>
      </c>
      <c r="D61" s="267">
        <v>0</v>
      </c>
      <c r="E61" s="267">
        <v>0</v>
      </c>
      <c r="F61" s="176"/>
      <c r="G61" s="176"/>
      <c r="H61" s="176"/>
      <c r="I61" s="176"/>
      <c r="J61" s="176"/>
      <c r="K61" s="176"/>
      <c r="L61" s="176"/>
      <c r="M61" s="176"/>
      <c r="N61" s="176"/>
      <c r="O61" s="176"/>
      <c r="P61" s="176"/>
      <c r="Q61" s="176"/>
      <c r="R61" s="176"/>
      <c r="S61" s="176"/>
      <c r="T61" s="176"/>
      <c r="U61" s="176"/>
      <c r="V61" s="176"/>
      <c r="W61" s="176"/>
      <c r="X61" s="8">
        <v>11</v>
      </c>
      <c r="Y61" s="14" t="s">
        <v>236</v>
      </c>
      <c r="Z61" s="48"/>
      <c r="AA61" s="48"/>
      <c r="AB61" s="48"/>
      <c r="AC61" s="48"/>
      <c r="AD61" s="48"/>
      <c r="AE61" s="194"/>
      <c r="AF61" s="194"/>
      <c r="AG61" s="14"/>
      <c r="AH61" s="31"/>
      <c r="AI61" s="14"/>
      <c r="AJ61" s="14"/>
      <c r="AK61" s="14"/>
      <c r="AL61" s="14"/>
      <c r="AM61" s="14"/>
    </row>
    <row r="62" spans="1:39" x14ac:dyDescent="0.2">
      <c r="A62" s="8">
        <v>12</v>
      </c>
      <c r="B62" s="264">
        <f>+B63</f>
        <v>804856.34</v>
      </c>
      <c r="C62" s="267">
        <f>+C63</f>
        <v>981924.74</v>
      </c>
      <c r="D62" s="267">
        <v>0</v>
      </c>
      <c r="E62" s="267">
        <v>0</v>
      </c>
      <c r="F62" s="176"/>
      <c r="G62" s="176"/>
      <c r="H62" s="176"/>
      <c r="I62" s="176"/>
      <c r="J62" s="176"/>
      <c r="K62" s="176"/>
      <c r="L62" s="176"/>
      <c r="M62" s="176"/>
      <c r="N62" s="176"/>
      <c r="O62" s="176"/>
      <c r="P62" s="176"/>
      <c r="Q62" s="176"/>
      <c r="R62" s="176"/>
      <c r="S62" s="176"/>
      <c r="T62" s="176"/>
      <c r="U62" s="176"/>
      <c r="V62" s="176"/>
      <c r="W62" s="176"/>
      <c r="X62" s="8">
        <v>12</v>
      </c>
      <c r="Y62" s="14" t="s">
        <v>236</v>
      </c>
      <c r="Z62" s="48"/>
      <c r="AA62" s="48"/>
      <c r="AB62" s="48"/>
      <c r="AC62" s="48"/>
      <c r="AD62" s="48"/>
      <c r="AE62" s="194"/>
      <c r="AF62" s="194"/>
      <c r="AG62" s="14"/>
      <c r="AH62" s="31"/>
      <c r="AI62" s="14"/>
      <c r="AJ62" s="14"/>
      <c r="AK62" s="14"/>
      <c r="AL62" s="14"/>
      <c r="AM62" s="14"/>
    </row>
    <row r="63" spans="1:39" ht="13.5" thickBot="1" x14ac:dyDescent="0.25">
      <c r="A63" s="8">
        <v>13</v>
      </c>
      <c r="B63" s="267">
        <v>804856.34</v>
      </c>
      <c r="C63" s="267">
        <v>981924.74</v>
      </c>
      <c r="D63" s="267">
        <v>0</v>
      </c>
      <c r="E63" s="267">
        <v>0</v>
      </c>
      <c r="F63" s="176"/>
      <c r="G63" s="176"/>
      <c r="H63" s="176"/>
      <c r="I63" s="176"/>
      <c r="J63" s="176"/>
      <c r="K63" s="176"/>
      <c r="L63" s="176"/>
      <c r="M63" s="176"/>
      <c r="N63" s="176"/>
      <c r="O63" s="176"/>
      <c r="P63" s="176"/>
      <c r="Q63" s="176"/>
      <c r="R63" s="176"/>
      <c r="S63" s="176"/>
      <c r="T63" s="176"/>
      <c r="U63" s="176"/>
      <c r="V63" s="176"/>
      <c r="W63" s="176"/>
      <c r="X63" s="8">
        <v>13</v>
      </c>
      <c r="Y63" s="14" t="s">
        <v>236</v>
      </c>
      <c r="Z63" s="48"/>
      <c r="AA63" s="48"/>
      <c r="AB63" s="48"/>
      <c r="AC63" s="48"/>
      <c r="AD63" s="48"/>
      <c r="AE63" s="194"/>
      <c r="AF63" s="194"/>
      <c r="AG63" s="14"/>
      <c r="AH63" s="31"/>
      <c r="AI63" s="14"/>
      <c r="AJ63" s="14"/>
      <c r="AK63" s="14"/>
      <c r="AL63" s="14"/>
      <c r="AM63" s="14"/>
    </row>
    <row r="64" spans="1:39" ht="13.5" thickBot="1" x14ac:dyDescent="0.25">
      <c r="A64" s="176"/>
      <c r="B64" s="405" t="s">
        <v>80</v>
      </c>
      <c r="C64" s="403"/>
      <c r="D64" s="403"/>
      <c r="E64" s="403"/>
      <c r="F64" s="403"/>
      <c r="G64" s="403"/>
      <c r="H64" s="403"/>
      <c r="I64" s="403"/>
      <c r="J64" s="403"/>
      <c r="K64" s="403"/>
      <c r="L64" s="403"/>
      <c r="M64" s="403"/>
      <c r="N64" s="403"/>
      <c r="O64" s="403"/>
      <c r="P64" s="404"/>
      <c r="Q64" s="176"/>
      <c r="R64" s="176"/>
      <c r="S64" s="176"/>
      <c r="T64" s="176"/>
      <c r="U64" s="176"/>
      <c r="V64" s="176"/>
      <c r="W64" s="176"/>
      <c r="X64" s="8">
        <v>14</v>
      </c>
      <c r="Y64" s="14" t="s">
        <v>236</v>
      </c>
      <c r="Z64" s="48"/>
      <c r="AA64" s="48"/>
      <c r="AB64" s="48"/>
      <c r="AC64" s="48"/>
      <c r="AD64" s="48"/>
      <c r="AE64" s="194"/>
      <c r="AF64" s="194"/>
      <c r="AG64" s="14"/>
      <c r="AH64" s="31"/>
      <c r="AI64" s="14"/>
      <c r="AJ64" s="14"/>
      <c r="AK64" s="14"/>
      <c r="AL64" s="14"/>
      <c r="AM64" s="14"/>
    </row>
    <row r="65" spans="1:39" x14ac:dyDescent="0.2">
      <c r="A65" s="8" t="s">
        <v>28</v>
      </c>
      <c r="B65" s="185">
        <v>0</v>
      </c>
      <c r="C65" s="185">
        <v>1</v>
      </c>
      <c r="D65" s="185">
        <v>2</v>
      </c>
      <c r="E65" s="185">
        <v>3</v>
      </c>
      <c r="F65" s="185">
        <v>4</v>
      </c>
      <c r="G65" s="185">
        <v>5</v>
      </c>
      <c r="H65" s="185">
        <v>6</v>
      </c>
      <c r="I65" s="185">
        <v>7</v>
      </c>
      <c r="J65" s="185">
        <v>8</v>
      </c>
      <c r="K65" s="185">
        <v>9</v>
      </c>
      <c r="L65" s="185">
        <v>10</v>
      </c>
      <c r="M65" s="185">
        <v>11</v>
      </c>
      <c r="N65" s="185">
        <v>12</v>
      </c>
      <c r="O65" s="185">
        <v>13</v>
      </c>
      <c r="P65" s="185">
        <v>14</v>
      </c>
      <c r="Q65" s="176"/>
      <c r="R65" s="176"/>
      <c r="S65" s="176"/>
      <c r="T65" s="176"/>
      <c r="U65" s="176"/>
      <c r="V65" s="176"/>
      <c r="W65" s="176"/>
      <c r="X65" s="176"/>
      <c r="Y65" s="177"/>
      <c r="Z65" s="48"/>
      <c r="AA65" s="48"/>
      <c r="AB65" s="48"/>
      <c r="AC65" s="48"/>
      <c r="AD65" s="48"/>
      <c r="AE65" s="194"/>
      <c r="AF65" s="194"/>
      <c r="AG65" s="14"/>
      <c r="AH65" s="31"/>
      <c r="AI65" s="14"/>
      <c r="AJ65" s="14"/>
      <c r="AK65" s="14"/>
      <c r="AL65" s="14"/>
      <c r="AM65" s="14"/>
    </row>
    <row r="66" spans="1:39" x14ac:dyDescent="0.2">
      <c r="A66" s="8">
        <v>0</v>
      </c>
      <c r="B66" s="267">
        <v>0</v>
      </c>
      <c r="C66" s="267">
        <v>0</v>
      </c>
      <c r="D66" s="267">
        <v>0</v>
      </c>
      <c r="E66" s="267">
        <f>+C66</f>
        <v>0</v>
      </c>
      <c r="F66" s="176"/>
      <c r="G66" s="176"/>
      <c r="H66" s="176"/>
      <c r="I66" s="176"/>
      <c r="J66" s="176"/>
      <c r="K66" s="176"/>
      <c r="L66" s="176"/>
      <c r="M66" s="176"/>
      <c r="N66" s="176"/>
      <c r="O66" s="176"/>
      <c r="P66" s="176"/>
      <c r="Q66" s="176"/>
      <c r="R66" s="176"/>
      <c r="S66" s="176"/>
      <c r="T66" s="176"/>
      <c r="U66" s="176"/>
      <c r="V66" s="176"/>
      <c r="W66" s="176"/>
      <c r="X66" s="176"/>
      <c r="Y66" s="177"/>
      <c r="Z66" s="48"/>
      <c r="AA66" s="48"/>
      <c r="AB66" s="48"/>
      <c r="AC66" s="48"/>
      <c r="AD66" s="48"/>
      <c r="AE66" s="194"/>
      <c r="AF66" s="194"/>
      <c r="AG66" s="14"/>
      <c r="AH66" s="31"/>
      <c r="AI66" s="14"/>
      <c r="AJ66" s="14"/>
      <c r="AK66" s="14"/>
      <c r="AL66" s="14"/>
      <c r="AM66" s="14"/>
    </row>
    <row r="67" spans="1:39" x14ac:dyDescent="0.2">
      <c r="A67" s="8">
        <v>1</v>
      </c>
      <c r="B67" s="264">
        <f t="shared" ref="B67:C77" si="42">+ROUND(B$79/12*$A67,2)</f>
        <v>13026.72</v>
      </c>
      <c r="C67" s="264">
        <f>+ROUND(C$79/12*$A67,2)</f>
        <v>15892.6</v>
      </c>
      <c r="D67" s="264">
        <f t="shared" ref="D67:D77" si="43">+ROUND(D$79/12*$A67,2)</f>
        <v>13026.72</v>
      </c>
      <c r="E67" s="267">
        <f t="shared" ref="E67:E79" si="44">+C67</f>
        <v>15892.6</v>
      </c>
      <c r="F67" s="176"/>
      <c r="G67" s="176"/>
      <c r="H67" s="176"/>
      <c r="I67" s="176"/>
      <c r="J67" s="176"/>
      <c r="K67" s="176"/>
      <c r="L67" s="176"/>
      <c r="M67" s="176"/>
      <c r="N67" s="176"/>
      <c r="O67" s="176"/>
      <c r="P67" s="176"/>
      <c r="Q67" s="176"/>
      <c r="R67" s="176"/>
      <c r="S67" s="176"/>
      <c r="T67" s="176"/>
      <c r="U67" s="176"/>
      <c r="V67" s="176"/>
      <c r="W67" s="176"/>
      <c r="X67" s="176"/>
      <c r="Y67" s="177"/>
      <c r="Z67" s="48"/>
      <c r="AA67" s="48"/>
      <c r="AB67" s="48"/>
      <c r="AC67" s="48"/>
      <c r="AD67" s="48"/>
      <c r="AE67" s="194"/>
      <c r="AF67" s="194"/>
      <c r="AG67" s="14"/>
      <c r="AH67" s="31"/>
      <c r="AI67" s="14"/>
      <c r="AJ67" s="14"/>
      <c r="AK67" s="14"/>
      <c r="AL67" s="14"/>
      <c r="AM67" s="14"/>
    </row>
    <row r="68" spans="1:39" x14ac:dyDescent="0.2">
      <c r="A68" s="8">
        <v>2</v>
      </c>
      <c r="B68" s="264">
        <f t="shared" si="42"/>
        <v>26053.439999999999</v>
      </c>
      <c r="C68" s="264">
        <f t="shared" si="42"/>
        <v>31785.200000000001</v>
      </c>
      <c r="D68" s="264">
        <f t="shared" si="43"/>
        <v>26053.439999999999</v>
      </c>
      <c r="E68" s="267">
        <f t="shared" si="44"/>
        <v>31785.200000000001</v>
      </c>
      <c r="F68" s="176"/>
      <c r="G68" s="176"/>
      <c r="H68" s="176"/>
      <c r="I68" s="176"/>
      <c r="J68" s="176"/>
      <c r="K68" s="176"/>
      <c r="L68" s="176"/>
      <c r="M68" s="176"/>
      <c r="N68" s="176"/>
      <c r="O68" s="176"/>
      <c r="P68" s="176"/>
      <c r="Q68" s="176"/>
      <c r="R68" s="176"/>
      <c r="S68" s="176"/>
      <c r="T68" s="176"/>
      <c r="U68" s="176"/>
      <c r="V68" s="176"/>
      <c r="W68" s="176"/>
      <c r="X68" s="176"/>
      <c r="Y68" s="177"/>
      <c r="Z68" s="48"/>
      <c r="AA68" s="48"/>
      <c r="AB68" s="48"/>
      <c r="AC68" s="48"/>
      <c r="AD68" s="48"/>
      <c r="AE68" s="194"/>
      <c r="AF68" s="194"/>
      <c r="AG68" s="14"/>
      <c r="AH68" s="31"/>
      <c r="AI68" s="14"/>
      <c r="AJ68" s="14"/>
      <c r="AK68" s="14"/>
      <c r="AL68" s="14"/>
      <c r="AM68" s="14"/>
    </row>
    <row r="69" spans="1:39" x14ac:dyDescent="0.2">
      <c r="A69" s="8">
        <v>3</v>
      </c>
      <c r="B69" s="264">
        <f t="shared" si="42"/>
        <v>39080.160000000003</v>
      </c>
      <c r="C69" s="264">
        <f t="shared" si="42"/>
        <v>47677.8</v>
      </c>
      <c r="D69" s="264">
        <f t="shared" si="43"/>
        <v>39080.160000000003</v>
      </c>
      <c r="E69" s="267">
        <f t="shared" si="44"/>
        <v>47677.8</v>
      </c>
      <c r="F69" s="176"/>
      <c r="G69" s="176"/>
      <c r="H69" s="176"/>
      <c r="I69" s="176"/>
      <c r="J69" s="176"/>
      <c r="K69" s="176"/>
      <c r="L69" s="176"/>
      <c r="M69" s="176"/>
      <c r="N69" s="176"/>
      <c r="O69" s="176"/>
      <c r="P69" s="176"/>
      <c r="Q69" s="176"/>
      <c r="R69" s="176"/>
      <c r="S69" s="176"/>
      <c r="T69" s="176"/>
      <c r="U69" s="176"/>
      <c r="V69" s="176"/>
      <c r="W69" s="176"/>
      <c r="X69" s="176"/>
      <c r="Y69" s="177"/>
      <c r="Z69" s="48"/>
      <c r="AA69" s="48"/>
      <c r="AB69" s="48"/>
      <c r="AC69" s="48"/>
      <c r="AD69" s="48"/>
      <c r="AE69" s="194"/>
      <c r="AF69" s="194"/>
      <c r="AG69" s="14"/>
      <c r="AH69" s="31"/>
      <c r="AI69" s="14"/>
      <c r="AJ69" s="14"/>
      <c r="AK69" s="14"/>
      <c r="AL69" s="14"/>
      <c r="AM69" s="14"/>
    </row>
    <row r="70" spans="1:39" x14ac:dyDescent="0.2">
      <c r="A70" s="8">
        <v>4</v>
      </c>
      <c r="B70" s="264">
        <f t="shared" si="42"/>
        <v>52106.879999999997</v>
      </c>
      <c r="C70" s="264">
        <f t="shared" si="42"/>
        <v>63570.39</v>
      </c>
      <c r="D70" s="264">
        <f t="shared" si="43"/>
        <v>52106.879999999997</v>
      </c>
      <c r="E70" s="267">
        <f t="shared" si="44"/>
        <v>63570.39</v>
      </c>
      <c r="F70" s="176"/>
      <c r="G70" s="176"/>
      <c r="H70" s="176"/>
      <c r="I70" s="176"/>
      <c r="J70" s="176"/>
      <c r="K70" s="176"/>
      <c r="L70" s="176"/>
      <c r="M70" s="176"/>
      <c r="N70" s="176"/>
      <c r="O70" s="176"/>
      <c r="P70" s="176"/>
      <c r="Q70" s="176"/>
      <c r="R70" s="176"/>
      <c r="S70" s="176"/>
      <c r="T70" s="176"/>
      <c r="U70" s="176"/>
      <c r="V70" s="176"/>
      <c r="W70" s="176"/>
      <c r="X70" s="176"/>
      <c r="Y70" s="177"/>
      <c r="Z70" s="48"/>
      <c r="AA70" s="48"/>
      <c r="AB70" s="48"/>
      <c r="AC70" s="48"/>
      <c r="AD70" s="48"/>
      <c r="AE70" s="194"/>
      <c r="AF70" s="194"/>
      <c r="AG70" s="14"/>
      <c r="AH70" s="31"/>
      <c r="AI70" s="14"/>
      <c r="AJ70" s="14"/>
      <c r="AK70" s="14"/>
      <c r="AL70" s="14"/>
      <c r="AM70" s="14"/>
    </row>
    <row r="71" spans="1:39" x14ac:dyDescent="0.2">
      <c r="A71" s="8">
        <v>5</v>
      </c>
      <c r="B71" s="264">
        <f t="shared" si="42"/>
        <v>65133.599999999999</v>
      </c>
      <c r="C71" s="264">
        <f t="shared" si="42"/>
        <v>79462.990000000005</v>
      </c>
      <c r="D71" s="264">
        <f t="shared" si="43"/>
        <v>65133.599999999999</v>
      </c>
      <c r="E71" s="267">
        <f t="shared" si="44"/>
        <v>79462.990000000005</v>
      </c>
      <c r="F71" s="176"/>
      <c r="G71" s="176"/>
      <c r="H71" s="176"/>
      <c r="I71" s="176"/>
      <c r="J71" s="176"/>
      <c r="K71" s="176"/>
      <c r="L71" s="176"/>
      <c r="M71" s="176"/>
      <c r="N71" s="176"/>
      <c r="O71" s="176"/>
      <c r="P71" s="176"/>
      <c r="Q71" s="176"/>
      <c r="R71" s="176"/>
      <c r="S71" s="176"/>
      <c r="T71" s="176"/>
      <c r="U71" s="176"/>
      <c r="V71" s="176"/>
      <c r="W71" s="176"/>
      <c r="X71" s="176"/>
      <c r="Y71" s="177"/>
      <c r="Z71" s="48"/>
      <c r="AA71" s="48"/>
      <c r="AB71" s="48"/>
      <c r="AC71" s="48"/>
      <c r="AD71" s="48"/>
      <c r="AE71" s="194"/>
      <c r="AF71" s="194"/>
      <c r="AG71" s="14"/>
      <c r="AH71" s="31"/>
      <c r="AI71" s="14"/>
      <c r="AJ71" s="14"/>
      <c r="AK71" s="14"/>
      <c r="AL71" s="14"/>
      <c r="AM71" s="14"/>
    </row>
    <row r="72" spans="1:39" x14ac:dyDescent="0.2">
      <c r="A72" s="8">
        <v>6</v>
      </c>
      <c r="B72" s="264">
        <f t="shared" si="42"/>
        <v>78160.320000000007</v>
      </c>
      <c r="C72" s="264">
        <f t="shared" si="42"/>
        <v>95355.59</v>
      </c>
      <c r="D72" s="264">
        <f t="shared" si="43"/>
        <v>78160.320000000007</v>
      </c>
      <c r="E72" s="267">
        <f t="shared" si="44"/>
        <v>95355.59</v>
      </c>
      <c r="F72" s="176"/>
      <c r="G72" s="176"/>
      <c r="H72" s="176"/>
      <c r="I72" s="176"/>
      <c r="J72" s="176"/>
      <c r="K72" s="176"/>
      <c r="L72" s="176"/>
      <c r="M72" s="176"/>
      <c r="N72" s="176"/>
      <c r="O72" s="176"/>
      <c r="P72" s="176"/>
      <c r="Q72" s="176"/>
      <c r="R72" s="176"/>
      <c r="S72" s="176"/>
      <c r="T72" s="176"/>
      <c r="U72" s="176"/>
      <c r="V72" s="176"/>
      <c r="W72" s="176"/>
      <c r="X72" s="176"/>
      <c r="Y72" s="177"/>
      <c r="Z72" s="48"/>
      <c r="AA72" s="48"/>
      <c r="AB72" s="48"/>
      <c r="AC72" s="48"/>
      <c r="AD72" s="48"/>
      <c r="AE72" s="194"/>
      <c r="AF72" s="194"/>
      <c r="AG72" s="14"/>
      <c r="AH72" s="31"/>
      <c r="AI72" s="14"/>
      <c r="AJ72" s="14"/>
      <c r="AK72" s="14"/>
      <c r="AL72" s="14"/>
      <c r="AM72" s="14"/>
    </row>
    <row r="73" spans="1:39" x14ac:dyDescent="0.2">
      <c r="A73" s="8">
        <v>7</v>
      </c>
      <c r="B73" s="264">
        <f t="shared" si="42"/>
        <v>91187.03</v>
      </c>
      <c r="C73" s="264">
        <f t="shared" si="42"/>
        <v>111248.19</v>
      </c>
      <c r="D73" s="264">
        <f t="shared" si="43"/>
        <v>91187.03</v>
      </c>
      <c r="E73" s="267">
        <f t="shared" si="44"/>
        <v>111248.19</v>
      </c>
      <c r="F73" s="176"/>
      <c r="G73" s="176"/>
      <c r="H73" s="176"/>
      <c r="I73" s="176"/>
      <c r="J73" s="176"/>
      <c r="K73" s="176"/>
      <c r="L73" s="176"/>
      <c r="M73" s="176"/>
      <c r="N73" s="176"/>
      <c r="O73" s="176"/>
      <c r="P73" s="176"/>
      <c r="Q73" s="176"/>
      <c r="R73" s="176"/>
      <c r="S73" s="176"/>
      <c r="T73" s="176"/>
      <c r="U73" s="176"/>
      <c r="V73" s="176"/>
      <c r="W73" s="176"/>
      <c r="X73" s="176"/>
      <c r="Y73" s="177"/>
      <c r="Z73" s="48"/>
      <c r="AA73" s="48"/>
      <c r="AB73" s="48"/>
      <c r="AC73" s="48"/>
      <c r="AD73" s="48"/>
      <c r="AE73" s="194"/>
      <c r="AF73" s="194"/>
      <c r="AG73" s="14"/>
      <c r="AH73" s="31"/>
      <c r="AI73" s="14"/>
      <c r="AJ73" s="14"/>
      <c r="AK73" s="14"/>
      <c r="AL73" s="14"/>
      <c r="AM73" s="14"/>
    </row>
    <row r="74" spans="1:39" x14ac:dyDescent="0.2">
      <c r="A74" s="8">
        <v>8</v>
      </c>
      <c r="B74" s="264">
        <f t="shared" si="42"/>
        <v>104213.75</v>
      </c>
      <c r="C74" s="264">
        <f t="shared" si="42"/>
        <v>127140.79</v>
      </c>
      <c r="D74" s="264">
        <f t="shared" si="43"/>
        <v>104213.75</v>
      </c>
      <c r="E74" s="267">
        <f t="shared" si="44"/>
        <v>127140.79</v>
      </c>
      <c r="F74" s="176"/>
      <c r="G74" s="176"/>
      <c r="H74" s="176"/>
      <c r="I74" s="176"/>
      <c r="J74" s="176"/>
      <c r="K74" s="176"/>
      <c r="L74" s="176"/>
      <c r="M74" s="176"/>
      <c r="N74" s="176"/>
      <c r="O74" s="176"/>
      <c r="P74" s="176"/>
      <c r="Q74" s="176"/>
      <c r="R74" s="176"/>
      <c r="S74" s="176"/>
      <c r="T74" s="176"/>
      <c r="U74" s="176"/>
      <c r="V74" s="176"/>
      <c r="W74" s="176"/>
      <c r="X74" s="176"/>
      <c r="Y74" s="177"/>
      <c r="Z74" s="48"/>
      <c r="AA74" s="48"/>
      <c r="AB74" s="48"/>
      <c r="AC74" s="48"/>
      <c r="AD74" s="48"/>
      <c r="AE74" s="194"/>
      <c r="AF74" s="194"/>
      <c r="AG74" s="14"/>
      <c r="AH74" s="31"/>
      <c r="AI74" s="14"/>
      <c r="AJ74" s="14"/>
      <c r="AK74" s="14"/>
      <c r="AL74" s="14"/>
      <c r="AM74" s="14"/>
    </row>
    <row r="75" spans="1:39" x14ac:dyDescent="0.2">
      <c r="A75" s="8">
        <v>9</v>
      </c>
      <c r="B75" s="264">
        <f t="shared" si="42"/>
        <v>117240.47</v>
      </c>
      <c r="C75" s="264">
        <f t="shared" si="42"/>
        <v>143033.39000000001</v>
      </c>
      <c r="D75" s="264">
        <f t="shared" si="43"/>
        <v>117240.47</v>
      </c>
      <c r="E75" s="267">
        <f t="shared" si="44"/>
        <v>143033.39000000001</v>
      </c>
      <c r="F75" s="176"/>
      <c r="G75" s="176"/>
      <c r="H75" s="176"/>
      <c r="I75" s="176"/>
      <c r="J75" s="176"/>
      <c r="K75" s="176"/>
      <c r="L75" s="176"/>
      <c r="M75" s="176"/>
      <c r="N75" s="176"/>
      <c r="O75" s="176"/>
      <c r="P75" s="176"/>
      <c r="Q75" s="176"/>
      <c r="R75" s="176"/>
      <c r="S75" s="176"/>
      <c r="T75" s="176"/>
      <c r="U75" s="176"/>
      <c r="V75" s="176"/>
      <c r="W75" s="176"/>
      <c r="X75" s="176"/>
      <c r="Y75" s="177"/>
      <c r="Z75" s="48"/>
      <c r="AA75" s="48"/>
      <c r="AB75" s="48"/>
      <c r="AC75" s="48"/>
      <c r="AD75" s="48"/>
      <c r="AE75" s="194"/>
      <c r="AF75" s="194"/>
      <c r="AG75" s="14"/>
      <c r="AH75" s="31"/>
      <c r="AI75" s="14"/>
      <c r="AJ75" s="14"/>
      <c r="AK75" s="14"/>
      <c r="AL75" s="14"/>
      <c r="AM75" s="14"/>
    </row>
    <row r="76" spans="1:39" x14ac:dyDescent="0.2">
      <c r="A76" s="8">
        <v>10</v>
      </c>
      <c r="B76" s="264">
        <f t="shared" si="42"/>
        <v>130267.19</v>
      </c>
      <c r="C76" s="264">
        <f t="shared" si="42"/>
        <v>158925.98000000001</v>
      </c>
      <c r="D76" s="264">
        <f t="shared" si="43"/>
        <v>130267.19</v>
      </c>
      <c r="E76" s="267">
        <f t="shared" si="44"/>
        <v>158925.98000000001</v>
      </c>
      <c r="F76" s="176"/>
      <c r="G76" s="176"/>
      <c r="H76" s="176"/>
      <c r="I76" s="176"/>
      <c r="J76" s="176"/>
      <c r="K76" s="176"/>
      <c r="L76" s="176"/>
      <c r="M76" s="176"/>
      <c r="N76" s="176"/>
      <c r="O76" s="176"/>
      <c r="P76" s="176"/>
      <c r="Q76" s="176"/>
      <c r="R76" s="176"/>
      <c r="S76" s="176"/>
      <c r="T76" s="176"/>
      <c r="U76" s="176"/>
      <c r="V76" s="176"/>
      <c r="W76" s="176"/>
      <c r="X76" s="176"/>
      <c r="Y76" s="177"/>
      <c r="Z76" s="48"/>
      <c r="AA76" s="48"/>
      <c r="AB76" s="48"/>
      <c r="AC76" s="48"/>
      <c r="AD76" s="48"/>
      <c r="AE76" s="194"/>
      <c r="AF76" s="194"/>
      <c r="AG76" s="14"/>
      <c r="AH76" s="31"/>
      <c r="AI76" s="14"/>
      <c r="AJ76" s="14"/>
      <c r="AK76" s="14"/>
      <c r="AL76" s="14"/>
      <c r="AM76" s="14"/>
    </row>
    <row r="77" spans="1:39" x14ac:dyDescent="0.2">
      <c r="A77" s="8">
        <v>11</v>
      </c>
      <c r="B77" s="264">
        <f t="shared" si="42"/>
        <v>143293.91</v>
      </c>
      <c r="C77" s="264">
        <f t="shared" si="42"/>
        <v>174818.58</v>
      </c>
      <c r="D77" s="264">
        <f t="shared" si="43"/>
        <v>143293.91</v>
      </c>
      <c r="E77" s="267">
        <f t="shared" si="44"/>
        <v>174818.58</v>
      </c>
      <c r="F77" s="176"/>
      <c r="G77" s="176"/>
      <c r="H77" s="176"/>
      <c r="I77" s="176"/>
      <c r="J77" s="176"/>
      <c r="K77" s="176"/>
      <c r="L77" s="176"/>
      <c r="M77" s="176"/>
      <c r="N77" s="176"/>
      <c r="O77" s="176"/>
      <c r="P77" s="176"/>
      <c r="Q77" s="176"/>
      <c r="R77" s="176"/>
      <c r="S77" s="176"/>
      <c r="T77" s="176"/>
      <c r="U77" s="176"/>
      <c r="V77" s="176"/>
      <c r="W77" s="176"/>
      <c r="X77" s="176"/>
      <c r="Y77" s="177"/>
      <c r="Z77" s="48"/>
      <c r="AA77" s="48"/>
      <c r="AB77" s="48"/>
      <c r="AC77" s="48"/>
      <c r="AD77" s="48"/>
      <c r="AE77" s="194"/>
      <c r="AF77" s="194"/>
      <c r="AG77" s="14"/>
      <c r="AH77" s="31"/>
      <c r="AI77" s="14"/>
      <c r="AJ77" s="14"/>
      <c r="AK77" s="14"/>
      <c r="AL77" s="14"/>
      <c r="AM77" s="14"/>
    </row>
    <row r="78" spans="1:39" x14ac:dyDescent="0.2">
      <c r="A78" s="8">
        <v>12</v>
      </c>
      <c r="B78" s="267">
        <f>+B79</f>
        <v>156320.63</v>
      </c>
      <c r="C78" s="267">
        <f>+ROUND(B78*C30,2)</f>
        <v>190711.17</v>
      </c>
      <c r="D78" s="267">
        <f>+D79</f>
        <v>156320.63</v>
      </c>
      <c r="E78" s="267">
        <f t="shared" si="44"/>
        <v>190711.17</v>
      </c>
      <c r="F78" s="176"/>
      <c r="G78" s="176"/>
      <c r="H78" s="176"/>
      <c r="I78" s="176"/>
      <c r="J78" s="176"/>
      <c r="K78" s="176"/>
      <c r="L78" s="176"/>
      <c r="M78" s="176"/>
      <c r="N78" s="176"/>
      <c r="O78" s="176"/>
      <c r="P78" s="176"/>
      <c r="Q78" s="176"/>
      <c r="R78" s="176"/>
      <c r="S78" s="176"/>
      <c r="T78" s="176"/>
      <c r="U78" s="176"/>
      <c r="V78" s="176"/>
      <c r="W78" s="176"/>
      <c r="X78" s="176"/>
      <c r="Y78" s="177"/>
      <c r="Z78" s="48"/>
      <c r="AA78" s="48"/>
      <c r="AB78" s="48"/>
      <c r="AC78" s="48"/>
      <c r="AD78" s="48"/>
      <c r="AE78" s="194"/>
      <c r="AF78" s="194"/>
      <c r="AG78" s="14"/>
      <c r="AH78" s="31"/>
      <c r="AI78" s="14"/>
      <c r="AJ78" s="14"/>
      <c r="AK78" s="14"/>
      <c r="AL78" s="14"/>
      <c r="AM78" s="14"/>
    </row>
    <row r="79" spans="1:39" ht="13.5" thickBot="1" x14ac:dyDescent="0.25">
      <c r="A79" s="8">
        <v>13</v>
      </c>
      <c r="B79" s="267">
        <v>156320.63</v>
      </c>
      <c r="C79" s="267">
        <v>190711.18</v>
      </c>
      <c r="D79" s="267">
        <f>+B79</f>
        <v>156320.63</v>
      </c>
      <c r="E79" s="267">
        <f t="shared" si="44"/>
        <v>190711.18</v>
      </c>
      <c r="F79" s="176"/>
      <c r="G79" s="176"/>
      <c r="H79" s="176"/>
      <c r="I79" s="176"/>
      <c r="J79" s="176"/>
      <c r="K79" s="176"/>
      <c r="L79" s="176"/>
      <c r="M79" s="176"/>
      <c r="N79" s="176"/>
      <c r="O79" s="176"/>
      <c r="P79" s="176"/>
      <c r="Q79" s="176"/>
      <c r="R79" s="176"/>
      <c r="S79" s="176"/>
      <c r="T79" s="176"/>
      <c r="U79" s="176"/>
      <c r="V79" s="176"/>
      <c r="W79" s="176"/>
      <c r="X79" s="176"/>
      <c r="Y79" s="177"/>
      <c r="Z79" s="48"/>
      <c r="AA79" s="48"/>
      <c r="AB79" s="48"/>
      <c r="AC79" s="48"/>
      <c r="AD79" s="48"/>
      <c r="AE79" s="194"/>
      <c r="AF79" s="194"/>
      <c r="AG79" s="14"/>
      <c r="AH79" s="31"/>
      <c r="AI79" s="14"/>
      <c r="AJ79" s="14"/>
      <c r="AK79" s="14"/>
      <c r="AL79" s="14"/>
      <c r="AM79" s="14"/>
    </row>
    <row r="80" spans="1:39" ht="13.5" thickBot="1" x14ac:dyDescent="0.25">
      <c r="A80" s="176"/>
      <c r="B80" s="402" t="s">
        <v>425</v>
      </c>
      <c r="C80" s="403"/>
      <c r="D80" s="403"/>
      <c r="E80" s="403"/>
      <c r="F80" s="403"/>
      <c r="G80" s="403"/>
      <c r="H80" s="403"/>
      <c r="I80" s="403"/>
      <c r="J80" s="403"/>
      <c r="K80" s="403"/>
      <c r="L80" s="403"/>
      <c r="M80" s="403"/>
      <c r="N80" s="403"/>
      <c r="O80" s="403"/>
      <c r="P80" s="404"/>
      <c r="Q80" s="176"/>
      <c r="R80" s="176"/>
      <c r="S80" s="176"/>
      <c r="T80" s="176"/>
      <c r="U80" s="176"/>
      <c r="V80" s="176"/>
      <c r="W80" s="176"/>
      <c r="X80" s="176"/>
      <c r="Y80" s="177"/>
      <c r="Z80" s="48"/>
      <c r="AA80" s="48"/>
      <c r="AB80" s="48"/>
      <c r="AC80" s="48"/>
      <c r="AD80" s="48"/>
      <c r="AE80" s="194"/>
      <c r="AF80" s="194"/>
      <c r="AG80" s="14"/>
      <c r="AH80" s="31"/>
      <c r="AI80" s="14"/>
      <c r="AJ80" s="14"/>
      <c r="AK80" s="14"/>
      <c r="AL80" s="14"/>
      <c r="AM80" s="14"/>
    </row>
    <row r="81" spans="1:39" x14ac:dyDescent="0.2">
      <c r="A81" s="8" t="s">
        <v>28</v>
      </c>
      <c r="B81" s="185">
        <v>1</v>
      </c>
      <c r="C81" s="185">
        <v>2</v>
      </c>
      <c r="D81" s="185">
        <v>3</v>
      </c>
      <c r="E81" s="185">
        <v>4</v>
      </c>
      <c r="F81" s="185">
        <v>5</v>
      </c>
      <c r="G81" s="185">
        <v>6</v>
      </c>
      <c r="H81" s="185">
        <v>7</v>
      </c>
      <c r="I81" s="185">
        <v>8</v>
      </c>
      <c r="J81" s="185">
        <v>9</v>
      </c>
      <c r="K81" s="185">
        <v>10</v>
      </c>
      <c r="L81" s="185">
        <v>11</v>
      </c>
      <c r="M81" s="185">
        <v>12</v>
      </c>
      <c r="N81" s="185">
        <v>13</v>
      </c>
      <c r="O81" s="185">
        <v>14</v>
      </c>
      <c r="P81" s="185">
        <v>15</v>
      </c>
      <c r="Q81" s="176"/>
      <c r="R81" s="176"/>
      <c r="S81" s="176"/>
      <c r="T81" s="176"/>
      <c r="U81" s="176"/>
      <c r="V81" s="176"/>
      <c r="W81" s="176"/>
      <c r="X81" s="176"/>
      <c r="Y81" s="177"/>
      <c r="Z81" s="48"/>
      <c r="AA81" s="48"/>
      <c r="AB81" s="48"/>
      <c r="AC81" s="48"/>
      <c r="AD81" s="48"/>
      <c r="AE81" s="194"/>
      <c r="AF81" s="194"/>
      <c r="AG81" s="14"/>
      <c r="AH81" s="31"/>
      <c r="AI81" s="14"/>
      <c r="AJ81" s="14"/>
      <c r="AK81" s="14"/>
      <c r="AL81" s="14"/>
      <c r="AM81" s="14"/>
    </row>
    <row r="82" spans="1:39" x14ac:dyDescent="0.2">
      <c r="A82" s="8">
        <v>0</v>
      </c>
      <c r="B82" s="267">
        <v>0</v>
      </c>
      <c r="C82" s="267">
        <f>+C66/2</f>
        <v>0</v>
      </c>
      <c r="D82" s="267">
        <f>+D66/2</f>
        <v>0</v>
      </c>
      <c r="E82" s="267">
        <f>+C82</f>
        <v>0</v>
      </c>
      <c r="F82" s="176"/>
      <c r="G82" s="176"/>
      <c r="H82" s="176"/>
      <c r="I82" s="176"/>
      <c r="J82" s="176"/>
      <c r="K82" s="176"/>
      <c r="L82" s="176"/>
      <c r="M82" s="176"/>
      <c r="N82" s="176"/>
      <c r="O82" s="176"/>
      <c r="P82" s="176"/>
      <c r="Q82" s="176"/>
      <c r="R82" s="176"/>
      <c r="S82" s="176"/>
      <c r="T82" s="176"/>
      <c r="U82" s="176"/>
      <c r="V82" s="176"/>
      <c r="W82" s="176"/>
      <c r="X82" s="176"/>
      <c r="Y82" s="177"/>
      <c r="Z82" s="48"/>
      <c r="AA82" s="48"/>
      <c r="AB82" s="48"/>
      <c r="AC82" s="48"/>
      <c r="AD82" s="48"/>
      <c r="AE82" s="194"/>
      <c r="AF82" s="194"/>
      <c r="AG82" s="14"/>
      <c r="AH82" s="31"/>
      <c r="AI82" s="14"/>
      <c r="AJ82" s="14"/>
      <c r="AK82" s="14"/>
      <c r="AL82" s="14"/>
      <c r="AM82" s="14"/>
    </row>
    <row r="83" spans="1:39" x14ac:dyDescent="0.2">
      <c r="A83" s="8">
        <v>1</v>
      </c>
      <c r="B83" s="264">
        <f t="shared" ref="B83:B93" si="45">+ROUND(B$95/12*$A83,2)</f>
        <v>6569.42</v>
      </c>
      <c r="C83" s="264">
        <f t="shared" ref="C83:D93" si="46">+ROUND(C$95/12*$A83,2)</f>
        <v>8014.7</v>
      </c>
      <c r="D83" s="264">
        <f t="shared" si="46"/>
        <v>6569.42</v>
      </c>
      <c r="E83" s="267">
        <f>+C83</f>
        <v>8014.7</v>
      </c>
      <c r="F83" s="176"/>
      <c r="G83" s="176"/>
      <c r="H83" s="176"/>
      <c r="I83" s="176"/>
      <c r="J83" s="176"/>
      <c r="K83" s="176"/>
      <c r="L83" s="176"/>
      <c r="M83" s="176"/>
      <c r="N83" s="176"/>
      <c r="O83" s="176"/>
      <c r="P83" s="176"/>
      <c r="Q83" s="176"/>
      <c r="R83" s="176"/>
      <c r="S83" s="176"/>
      <c r="T83" s="176"/>
      <c r="U83" s="176"/>
      <c r="V83" s="176"/>
      <c r="W83" s="176"/>
      <c r="X83" s="176"/>
      <c r="Y83" s="177"/>
      <c r="Z83" s="48"/>
      <c r="AA83" s="48"/>
      <c r="AB83" s="48"/>
      <c r="AC83" s="48"/>
      <c r="AD83" s="48"/>
      <c r="AE83" s="194"/>
      <c r="AF83" s="194"/>
      <c r="AG83" s="14"/>
      <c r="AH83" s="31"/>
      <c r="AI83" s="14"/>
      <c r="AJ83" s="14"/>
      <c r="AK83" s="14"/>
      <c r="AL83" s="14"/>
      <c r="AM83" s="14"/>
    </row>
    <row r="84" spans="1:39" x14ac:dyDescent="0.2">
      <c r="A84" s="8">
        <v>2</v>
      </c>
      <c r="B84" s="264">
        <f t="shared" si="45"/>
        <v>13138.85</v>
      </c>
      <c r="C84" s="264">
        <f t="shared" si="46"/>
        <v>16029.39</v>
      </c>
      <c r="D84" s="264">
        <f t="shared" si="46"/>
        <v>13138.85</v>
      </c>
      <c r="E84" s="267">
        <f t="shared" ref="E84:E95" si="47">+C84</f>
        <v>16029.39</v>
      </c>
      <c r="F84" s="176"/>
      <c r="G84" s="176"/>
      <c r="H84" s="176"/>
      <c r="I84" s="176"/>
      <c r="J84" s="176"/>
      <c r="K84" s="176"/>
      <c r="L84" s="176"/>
      <c r="M84" s="176"/>
      <c r="N84" s="176"/>
      <c r="O84" s="176"/>
      <c r="P84" s="176"/>
      <c r="Q84" s="176"/>
      <c r="R84" s="176"/>
      <c r="S84" s="176"/>
      <c r="T84" s="176"/>
      <c r="U84" s="176"/>
      <c r="V84" s="176"/>
      <c r="W84" s="176"/>
      <c r="X84" s="176"/>
      <c r="Y84" s="177"/>
      <c r="Z84" s="48"/>
      <c r="AA84" s="48"/>
      <c r="AB84" s="48"/>
      <c r="AC84" s="48"/>
      <c r="AD84" s="48"/>
      <c r="AE84" s="194"/>
      <c r="AF84" s="194"/>
      <c r="AG84" s="14"/>
      <c r="AH84" s="31"/>
      <c r="AI84" s="14"/>
      <c r="AJ84" s="14"/>
      <c r="AK84" s="14"/>
      <c r="AL84" s="14"/>
      <c r="AM84" s="14"/>
    </row>
    <row r="85" spans="1:39" x14ac:dyDescent="0.2">
      <c r="A85" s="8">
        <v>3</v>
      </c>
      <c r="B85" s="264">
        <f t="shared" si="45"/>
        <v>19708.27</v>
      </c>
      <c r="C85" s="264">
        <f t="shared" si="46"/>
        <v>24044.09</v>
      </c>
      <c r="D85" s="264">
        <f t="shared" si="46"/>
        <v>19708.27</v>
      </c>
      <c r="E85" s="267">
        <f t="shared" si="47"/>
        <v>24044.09</v>
      </c>
      <c r="F85" s="176"/>
      <c r="G85" s="176"/>
      <c r="H85" s="176"/>
      <c r="I85" s="176"/>
      <c r="J85" s="176"/>
      <c r="K85" s="176"/>
      <c r="L85" s="176"/>
      <c r="M85" s="176"/>
      <c r="N85" s="176"/>
      <c r="O85" s="176"/>
      <c r="P85" s="176"/>
      <c r="Q85" s="176"/>
      <c r="R85" s="176"/>
      <c r="S85" s="176"/>
      <c r="T85" s="176"/>
      <c r="U85" s="176"/>
      <c r="V85" s="176"/>
      <c r="W85" s="176"/>
      <c r="X85" s="176"/>
      <c r="Y85" s="177"/>
      <c r="Z85" s="48"/>
      <c r="AA85" s="48"/>
      <c r="AB85" s="48"/>
      <c r="AC85" s="48"/>
      <c r="AD85" s="48"/>
      <c r="AE85" s="194"/>
      <c r="AF85" s="194"/>
      <c r="AG85" s="14"/>
      <c r="AH85" s="31"/>
      <c r="AI85" s="14"/>
      <c r="AJ85" s="14"/>
      <c r="AK85" s="14"/>
      <c r="AL85" s="14"/>
      <c r="AM85" s="14"/>
    </row>
    <row r="86" spans="1:39" x14ac:dyDescent="0.2">
      <c r="A86" s="8">
        <v>4</v>
      </c>
      <c r="B86" s="264">
        <f t="shared" si="45"/>
        <v>26277.69</v>
      </c>
      <c r="C86" s="264">
        <f t="shared" si="46"/>
        <v>32058.79</v>
      </c>
      <c r="D86" s="264">
        <f t="shared" si="46"/>
        <v>26277.69</v>
      </c>
      <c r="E86" s="267">
        <f t="shared" si="47"/>
        <v>32058.79</v>
      </c>
      <c r="F86" s="176"/>
      <c r="G86" s="176"/>
      <c r="H86" s="176"/>
      <c r="I86" s="176"/>
      <c r="J86" s="176"/>
      <c r="K86" s="176"/>
      <c r="L86" s="176"/>
      <c r="M86" s="176"/>
      <c r="N86" s="176"/>
      <c r="O86" s="176"/>
      <c r="P86" s="176"/>
      <c r="Q86" s="176"/>
      <c r="R86" s="176"/>
      <c r="S86" s="176"/>
      <c r="T86" s="176"/>
      <c r="U86" s="176"/>
      <c r="V86" s="176"/>
      <c r="W86" s="176"/>
      <c r="X86" s="176"/>
      <c r="Y86" s="177"/>
      <c r="Z86" s="48"/>
      <c r="AA86" s="48"/>
      <c r="AB86" s="48"/>
      <c r="AC86" s="48"/>
      <c r="AD86" s="48"/>
      <c r="AE86" s="194"/>
      <c r="AF86" s="194"/>
      <c r="AG86" s="14"/>
      <c r="AH86" s="31"/>
      <c r="AI86" s="14"/>
      <c r="AJ86" s="14"/>
      <c r="AK86" s="14"/>
      <c r="AL86" s="14"/>
      <c r="AM86" s="14"/>
    </row>
    <row r="87" spans="1:39" x14ac:dyDescent="0.2">
      <c r="A87" s="8">
        <v>5</v>
      </c>
      <c r="B87" s="264">
        <f t="shared" si="45"/>
        <v>32847.120000000003</v>
      </c>
      <c r="C87" s="264">
        <f t="shared" si="46"/>
        <v>40073.480000000003</v>
      </c>
      <c r="D87" s="264">
        <f t="shared" si="46"/>
        <v>32847.120000000003</v>
      </c>
      <c r="E87" s="267">
        <f t="shared" si="47"/>
        <v>40073.480000000003</v>
      </c>
      <c r="F87" s="176"/>
      <c r="G87" s="176"/>
      <c r="H87" s="176"/>
      <c r="I87" s="176"/>
      <c r="J87" s="176"/>
      <c r="K87" s="176"/>
      <c r="L87" s="176"/>
      <c r="M87" s="176"/>
      <c r="N87" s="176"/>
      <c r="O87" s="176"/>
      <c r="P87" s="176"/>
      <c r="Q87" s="176"/>
      <c r="R87" s="176"/>
      <c r="S87" s="176"/>
      <c r="T87" s="176"/>
      <c r="U87" s="176"/>
      <c r="V87" s="176"/>
      <c r="W87" s="176"/>
      <c r="X87" s="176"/>
      <c r="Y87" s="177"/>
      <c r="Z87" s="48"/>
      <c r="AA87" s="48"/>
      <c r="AB87" s="48"/>
      <c r="AC87" s="48"/>
      <c r="AD87" s="48"/>
      <c r="AE87" s="194"/>
      <c r="AF87" s="194"/>
      <c r="AG87" s="14"/>
      <c r="AH87" s="31"/>
      <c r="AI87" s="14"/>
      <c r="AJ87" s="14"/>
      <c r="AK87" s="14"/>
      <c r="AL87" s="14"/>
      <c r="AM87" s="14"/>
    </row>
    <row r="88" spans="1:39" x14ac:dyDescent="0.2">
      <c r="A88" s="8">
        <v>6</v>
      </c>
      <c r="B88" s="264">
        <f t="shared" si="45"/>
        <v>39416.54</v>
      </c>
      <c r="C88" s="264">
        <f t="shared" si="46"/>
        <v>48088.18</v>
      </c>
      <c r="D88" s="264">
        <f t="shared" si="46"/>
        <v>39416.54</v>
      </c>
      <c r="E88" s="267">
        <f t="shared" si="47"/>
        <v>48088.18</v>
      </c>
      <c r="F88" s="176"/>
      <c r="G88" s="176"/>
      <c r="H88" s="176"/>
      <c r="I88" s="176"/>
      <c r="J88" s="176"/>
      <c r="K88" s="176"/>
      <c r="L88" s="176"/>
      <c r="M88" s="176"/>
      <c r="N88" s="176"/>
      <c r="O88" s="176"/>
      <c r="P88" s="176"/>
      <c r="Q88" s="176"/>
      <c r="R88" s="176"/>
      <c r="S88" s="176"/>
      <c r="T88" s="176"/>
      <c r="U88" s="176"/>
      <c r="V88" s="176"/>
      <c r="W88" s="176"/>
      <c r="X88" s="176"/>
      <c r="Y88" s="177"/>
      <c r="Z88" s="48"/>
      <c r="AA88" s="48"/>
      <c r="AB88" s="48"/>
      <c r="AC88" s="48"/>
      <c r="AD88" s="48"/>
      <c r="AE88" s="194"/>
      <c r="AF88" s="194"/>
      <c r="AG88" s="14"/>
      <c r="AH88" s="31"/>
      <c r="AI88" s="14"/>
      <c r="AJ88" s="14"/>
      <c r="AK88" s="14"/>
      <c r="AL88" s="14"/>
      <c r="AM88" s="14"/>
    </row>
    <row r="89" spans="1:39" x14ac:dyDescent="0.2">
      <c r="A89" s="8">
        <v>7</v>
      </c>
      <c r="B89" s="264">
        <f t="shared" si="45"/>
        <v>45985.96</v>
      </c>
      <c r="C89" s="264">
        <f t="shared" si="46"/>
        <v>56102.879999999997</v>
      </c>
      <c r="D89" s="264">
        <f t="shared" si="46"/>
        <v>45985.96</v>
      </c>
      <c r="E89" s="267">
        <f t="shared" si="47"/>
        <v>56102.879999999997</v>
      </c>
      <c r="F89" s="176"/>
      <c r="G89" s="176"/>
      <c r="H89" s="176"/>
      <c r="I89" s="176"/>
      <c r="J89" s="176"/>
      <c r="K89" s="176"/>
      <c r="L89" s="176"/>
      <c r="M89" s="176"/>
      <c r="N89" s="176"/>
      <c r="O89" s="176"/>
      <c r="P89" s="176"/>
      <c r="Q89" s="176"/>
      <c r="R89" s="176"/>
      <c r="S89" s="176"/>
      <c r="T89" s="176"/>
      <c r="U89" s="176"/>
      <c r="V89" s="176"/>
      <c r="W89" s="176"/>
      <c r="X89" s="176"/>
      <c r="Y89" s="177"/>
      <c r="Z89" s="48"/>
      <c r="AA89" s="48"/>
      <c r="AB89" s="48"/>
      <c r="AC89" s="48"/>
      <c r="AD89" s="48"/>
      <c r="AE89" s="194"/>
      <c r="AF89" s="194"/>
      <c r="AG89" s="14"/>
      <c r="AH89" s="31"/>
      <c r="AI89" s="14"/>
      <c r="AJ89" s="14"/>
      <c r="AK89" s="14"/>
      <c r="AL89" s="14"/>
      <c r="AM89" s="14"/>
    </row>
    <row r="90" spans="1:39" x14ac:dyDescent="0.2">
      <c r="A90" s="8">
        <v>8</v>
      </c>
      <c r="B90" s="264">
        <f t="shared" si="45"/>
        <v>52555.39</v>
      </c>
      <c r="C90" s="264">
        <f t="shared" si="46"/>
        <v>64117.57</v>
      </c>
      <c r="D90" s="264">
        <f t="shared" si="46"/>
        <v>52555.39</v>
      </c>
      <c r="E90" s="267">
        <f t="shared" si="47"/>
        <v>64117.57</v>
      </c>
      <c r="F90" s="176"/>
      <c r="G90" s="176"/>
      <c r="H90" s="176"/>
      <c r="I90" s="176"/>
      <c r="J90" s="176"/>
      <c r="K90" s="176"/>
      <c r="L90" s="176"/>
      <c r="M90" s="176"/>
      <c r="N90" s="176"/>
      <c r="O90" s="176"/>
      <c r="P90" s="176"/>
      <c r="Q90" s="176"/>
      <c r="R90" s="176"/>
      <c r="S90" s="176"/>
      <c r="T90" s="176"/>
      <c r="U90" s="176"/>
      <c r="V90" s="176"/>
      <c r="W90" s="176"/>
      <c r="X90" s="176"/>
      <c r="Y90" s="177"/>
      <c r="Z90" s="48"/>
      <c r="AA90" s="48"/>
      <c r="AB90" s="48"/>
      <c r="AC90" s="48"/>
      <c r="AD90" s="48"/>
      <c r="AE90" s="194"/>
      <c r="AF90" s="194"/>
      <c r="AG90" s="14"/>
      <c r="AH90" s="31"/>
      <c r="AI90" s="14"/>
      <c r="AJ90" s="14"/>
      <c r="AK90" s="14"/>
      <c r="AL90" s="14"/>
      <c r="AM90" s="14"/>
    </row>
    <row r="91" spans="1:39" x14ac:dyDescent="0.2">
      <c r="A91" s="8">
        <v>9</v>
      </c>
      <c r="B91" s="264">
        <f t="shared" si="45"/>
        <v>59124.81</v>
      </c>
      <c r="C91" s="264">
        <f t="shared" si="46"/>
        <v>72132.27</v>
      </c>
      <c r="D91" s="264">
        <f t="shared" si="46"/>
        <v>59124.81</v>
      </c>
      <c r="E91" s="267">
        <f t="shared" si="47"/>
        <v>72132.27</v>
      </c>
      <c r="F91" s="176"/>
      <c r="G91" s="176"/>
      <c r="H91" s="176"/>
      <c r="I91" s="176"/>
      <c r="J91" s="176"/>
      <c r="K91" s="176"/>
      <c r="L91" s="176"/>
      <c r="M91" s="176"/>
      <c r="N91" s="176"/>
      <c r="O91" s="176"/>
      <c r="P91" s="176"/>
      <c r="Q91" s="176"/>
      <c r="R91" s="176"/>
      <c r="S91" s="176"/>
      <c r="T91" s="176"/>
      <c r="U91" s="176"/>
      <c r="V91" s="176"/>
      <c r="W91" s="176"/>
      <c r="X91" s="176"/>
      <c r="Y91" s="177"/>
      <c r="Z91" s="48"/>
      <c r="AA91" s="48"/>
      <c r="AB91" s="48"/>
      <c r="AC91" s="48"/>
      <c r="AD91" s="48"/>
      <c r="AE91" s="194"/>
      <c r="AF91" s="194"/>
      <c r="AG91" s="14"/>
      <c r="AH91" s="31"/>
      <c r="AI91" s="14"/>
      <c r="AJ91" s="14"/>
      <c r="AK91" s="14"/>
      <c r="AL91" s="14"/>
      <c r="AM91" s="14"/>
    </row>
    <row r="92" spans="1:39" x14ac:dyDescent="0.2">
      <c r="A92" s="8">
        <v>10</v>
      </c>
      <c r="B92" s="264">
        <f t="shared" si="45"/>
        <v>65694.23</v>
      </c>
      <c r="C92" s="264">
        <f t="shared" si="46"/>
        <v>80146.97</v>
      </c>
      <c r="D92" s="264">
        <f t="shared" si="46"/>
        <v>65694.23</v>
      </c>
      <c r="E92" s="267">
        <f t="shared" si="47"/>
        <v>80146.97</v>
      </c>
      <c r="F92" s="176"/>
      <c r="G92" s="176"/>
      <c r="H92" s="176"/>
      <c r="I92" s="176"/>
      <c r="J92" s="176"/>
      <c r="K92" s="176"/>
      <c r="L92" s="176"/>
      <c r="M92" s="176"/>
      <c r="N92" s="176"/>
      <c r="O92" s="176"/>
      <c r="P92" s="176"/>
      <c r="Q92" s="176"/>
      <c r="R92" s="176"/>
      <c r="S92" s="176"/>
      <c r="T92" s="176"/>
      <c r="U92" s="176"/>
      <c r="V92" s="176"/>
      <c r="W92" s="176"/>
      <c r="X92" s="176"/>
      <c r="Y92" s="177"/>
      <c r="Z92" s="48"/>
      <c r="AA92" s="48"/>
      <c r="AB92" s="48"/>
      <c r="AC92" s="48"/>
      <c r="AD92" s="48"/>
      <c r="AE92" s="194"/>
      <c r="AF92" s="194"/>
      <c r="AG92" s="14"/>
      <c r="AH92" s="31"/>
      <c r="AI92" s="14"/>
      <c r="AJ92" s="14"/>
      <c r="AK92" s="14"/>
      <c r="AL92" s="14"/>
      <c r="AM92" s="14"/>
    </row>
    <row r="93" spans="1:39" x14ac:dyDescent="0.2">
      <c r="A93" s="8">
        <v>11</v>
      </c>
      <c r="B93" s="264">
        <f t="shared" si="45"/>
        <v>72263.66</v>
      </c>
      <c r="C93" s="264">
        <f t="shared" si="46"/>
        <v>88161.66</v>
      </c>
      <c r="D93" s="264">
        <f t="shared" si="46"/>
        <v>72263.66</v>
      </c>
      <c r="E93" s="267">
        <f t="shared" si="47"/>
        <v>88161.66</v>
      </c>
      <c r="F93" s="176"/>
      <c r="G93" s="176"/>
      <c r="H93" s="176"/>
      <c r="I93" s="176"/>
      <c r="J93" s="176"/>
      <c r="K93" s="176"/>
      <c r="L93" s="176"/>
      <c r="M93" s="176"/>
      <c r="N93" s="176"/>
      <c r="O93" s="176"/>
      <c r="P93" s="176"/>
      <c r="Q93" s="176"/>
      <c r="R93" s="176"/>
      <c r="S93" s="176"/>
      <c r="T93" s="176"/>
      <c r="U93" s="176"/>
      <c r="V93" s="176"/>
      <c r="W93" s="176"/>
      <c r="X93" s="176"/>
      <c r="Y93" s="177"/>
      <c r="Z93" s="48"/>
      <c r="AA93" s="48"/>
      <c r="AB93" s="48"/>
      <c r="AC93" s="48"/>
      <c r="AD93" s="48"/>
      <c r="AE93" s="194"/>
      <c r="AF93" s="194"/>
      <c r="AG93" s="14"/>
      <c r="AH93" s="31"/>
      <c r="AI93" s="14"/>
      <c r="AJ93" s="14"/>
      <c r="AK93" s="14"/>
      <c r="AL93" s="14"/>
      <c r="AM93" s="14"/>
    </row>
    <row r="94" spans="1:39" x14ac:dyDescent="0.2">
      <c r="A94" s="8">
        <v>12</v>
      </c>
      <c r="B94" s="267">
        <f>+B95</f>
        <v>78833.08</v>
      </c>
      <c r="C94" s="267">
        <f>+ROUND(B94*1.22,2)</f>
        <v>96176.36</v>
      </c>
      <c r="D94" s="267">
        <f>+B94</f>
        <v>78833.08</v>
      </c>
      <c r="E94" s="267">
        <f t="shared" si="47"/>
        <v>96176.36</v>
      </c>
      <c r="F94" s="176"/>
      <c r="G94" s="176"/>
      <c r="H94" s="176"/>
      <c r="I94" s="176"/>
      <c r="J94" s="176"/>
      <c r="K94" s="176"/>
      <c r="L94" s="176"/>
      <c r="M94" s="176"/>
      <c r="N94" s="176"/>
      <c r="O94" s="176"/>
      <c r="P94" s="176"/>
      <c r="Q94" s="176"/>
      <c r="R94" s="176"/>
      <c r="S94" s="176"/>
      <c r="T94" s="176"/>
      <c r="U94" s="176"/>
      <c r="V94" s="176"/>
      <c r="W94" s="176"/>
      <c r="X94" s="176"/>
      <c r="Y94" s="177"/>
      <c r="Z94" s="48"/>
      <c r="AA94" s="48"/>
      <c r="AB94" s="48"/>
      <c r="AC94" s="48"/>
      <c r="AD94" s="48"/>
      <c r="AE94" s="194"/>
      <c r="AF94" s="194"/>
      <c r="AG94" s="14"/>
      <c r="AH94" s="31"/>
      <c r="AI94" s="14"/>
      <c r="AJ94" s="14"/>
      <c r="AK94" s="14"/>
      <c r="AL94" s="14"/>
      <c r="AM94" s="14"/>
    </row>
    <row r="95" spans="1:39" x14ac:dyDescent="0.2">
      <c r="A95" s="8">
        <v>13</v>
      </c>
      <c r="B95" s="267">
        <v>78833.08</v>
      </c>
      <c r="C95" s="267">
        <f>+C94</f>
        <v>96176.36</v>
      </c>
      <c r="D95" s="267">
        <f>+D94</f>
        <v>78833.08</v>
      </c>
      <c r="E95" s="267">
        <f t="shared" si="47"/>
        <v>96176.36</v>
      </c>
      <c r="F95" s="176"/>
      <c r="G95" s="176"/>
      <c r="H95" s="176"/>
      <c r="I95" s="176"/>
      <c r="J95" s="176"/>
      <c r="K95" s="176"/>
      <c r="L95" s="176"/>
      <c r="M95" s="176"/>
      <c r="N95" s="176"/>
      <c r="O95" s="176"/>
      <c r="P95" s="176"/>
      <c r="Q95" s="176"/>
      <c r="R95" s="176"/>
      <c r="S95" s="176"/>
      <c r="T95" s="176"/>
      <c r="U95" s="176"/>
      <c r="V95" s="176"/>
      <c r="W95" s="176"/>
      <c r="X95" s="176"/>
      <c r="Y95" s="177"/>
      <c r="Z95" s="48"/>
      <c r="AA95" s="48"/>
      <c r="AB95" s="48"/>
      <c r="AC95" s="48"/>
      <c r="AD95" s="48"/>
      <c r="AE95" s="194"/>
      <c r="AF95" s="194"/>
      <c r="AG95" s="14"/>
      <c r="AH95" s="31"/>
      <c r="AI95" s="14"/>
      <c r="AJ95" s="14"/>
      <c r="AK95" s="14"/>
      <c r="AL95" s="14"/>
      <c r="AM95" s="14"/>
    </row>
    <row r="96" spans="1:39" x14ac:dyDescent="0.2">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7"/>
      <c r="Z96" s="48"/>
      <c r="AA96" s="48"/>
      <c r="AB96" s="48"/>
      <c r="AC96" s="48"/>
      <c r="AD96" s="48"/>
      <c r="AE96" s="194"/>
      <c r="AF96" s="194"/>
      <c r="AG96" s="14"/>
      <c r="AH96" s="31"/>
      <c r="AI96" s="14"/>
      <c r="AJ96" s="14"/>
      <c r="AK96" s="14"/>
      <c r="AL96" s="14"/>
      <c r="AM96" s="14"/>
    </row>
    <row r="97" spans="1:39" x14ac:dyDescent="0.2">
      <c r="A97" s="17" t="s">
        <v>53</v>
      </c>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7"/>
      <c r="Z97" s="48"/>
      <c r="AA97" s="48"/>
      <c r="AB97" s="48"/>
      <c r="AC97" s="48"/>
      <c r="AD97" s="48"/>
      <c r="AE97" s="194"/>
      <c r="AF97" s="194"/>
      <c r="AG97" s="14"/>
      <c r="AH97" s="31"/>
      <c r="AI97" s="14"/>
      <c r="AJ97" s="14"/>
      <c r="AK97" s="14"/>
      <c r="AL97" s="14"/>
      <c r="AM97" s="14"/>
    </row>
    <row r="98" spans="1:39" x14ac:dyDescent="0.2">
      <c r="A98" s="17" t="s">
        <v>82</v>
      </c>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7"/>
      <c r="Z98" s="48"/>
      <c r="AA98" s="48"/>
      <c r="AB98" s="48"/>
      <c r="AC98" s="48"/>
      <c r="AD98" s="48"/>
      <c r="AE98" s="194"/>
      <c r="AF98" s="194"/>
      <c r="AG98" s="14"/>
      <c r="AH98" s="31"/>
      <c r="AI98" s="14"/>
      <c r="AJ98" s="14"/>
      <c r="AK98" s="14"/>
      <c r="AL98" s="14"/>
      <c r="AM98" s="14"/>
    </row>
    <row r="99" spans="1:39" x14ac:dyDescent="0.2">
      <c r="A99" s="172"/>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94"/>
      <c r="AF99" s="194"/>
      <c r="AG99" s="14"/>
      <c r="AH99" s="14"/>
      <c r="AI99" s="14"/>
      <c r="AJ99" s="14"/>
      <c r="AK99" s="14"/>
      <c r="AL99" s="14"/>
      <c r="AM99" s="14"/>
    </row>
    <row r="100" spans="1:39" x14ac:dyDescent="0.2">
      <c r="A100" s="17" t="s">
        <v>225</v>
      </c>
      <c r="B100" s="76"/>
      <c r="C100" s="76"/>
      <c r="D100" s="188" t="s">
        <v>227</v>
      </c>
      <c r="E100" s="76"/>
      <c r="F100" s="76" t="s">
        <v>229</v>
      </c>
      <c r="G100" s="14"/>
      <c r="I100" s="14"/>
      <c r="J100" s="13"/>
      <c r="K100" s="13"/>
      <c r="L100" s="13"/>
      <c r="M100" s="14"/>
      <c r="N100" s="14"/>
      <c r="O100" s="14"/>
      <c r="P100" s="14"/>
      <c r="Q100" s="14"/>
      <c r="R100" s="14"/>
      <c r="S100" s="14"/>
      <c r="T100" s="14"/>
      <c r="U100" s="14"/>
      <c r="V100" s="14"/>
      <c r="W100" s="14"/>
      <c r="X100" s="14"/>
      <c r="Y100" s="14"/>
      <c r="Z100" s="14"/>
      <c r="AA100" s="14"/>
      <c r="AB100" s="14"/>
      <c r="AC100" s="14"/>
      <c r="AD100" s="14"/>
      <c r="AE100" s="194"/>
      <c r="AF100" s="194"/>
      <c r="AG100" s="14"/>
      <c r="AH100" s="14"/>
      <c r="AI100" s="14"/>
      <c r="AJ100" s="14"/>
      <c r="AK100" s="14"/>
      <c r="AL100" s="14"/>
      <c r="AM100" s="14"/>
    </row>
    <row r="101" spans="1:39" x14ac:dyDescent="0.2">
      <c r="A101" s="8"/>
      <c r="B101" s="8"/>
      <c r="C101" s="8"/>
      <c r="D101" s="189" t="s">
        <v>226</v>
      </c>
      <c r="E101" s="8"/>
      <c r="F101" s="8" t="s">
        <v>228</v>
      </c>
      <c r="G101" s="14"/>
      <c r="H101" s="254"/>
      <c r="I101" s="190"/>
      <c r="J101" s="190"/>
      <c r="K101" s="190"/>
      <c r="L101" s="190"/>
      <c r="M101" s="14"/>
      <c r="N101" s="14"/>
      <c r="O101" s="14"/>
      <c r="P101" s="14"/>
      <c r="Q101" s="14"/>
      <c r="R101" s="14"/>
      <c r="S101" s="14"/>
      <c r="T101" s="14"/>
      <c r="U101" s="14"/>
      <c r="V101" s="14"/>
      <c r="W101" s="14"/>
      <c r="X101" s="14"/>
      <c r="Y101" s="14"/>
      <c r="Z101" s="14"/>
      <c r="AA101" s="14"/>
      <c r="AB101" s="14"/>
      <c r="AC101" s="14"/>
      <c r="AD101" s="14"/>
      <c r="AE101" s="194"/>
      <c r="AF101" s="194"/>
      <c r="AG101" s="14"/>
      <c r="AH101" s="14"/>
      <c r="AI101" s="14"/>
      <c r="AJ101" s="14"/>
      <c r="AK101" s="14"/>
      <c r="AL101" s="14"/>
      <c r="AM101" s="14"/>
    </row>
    <row r="102" spans="1:39" x14ac:dyDescent="0.2">
      <c r="A102" s="8"/>
      <c r="B102" s="9"/>
      <c r="C102" s="9"/>
      <c r="D102" s="9"/>
      <c r="E102" s="9"/>
      <c r="F102" s="9"/>
      <c r="G102" s="14"/>
      <c r="H102" s="255"/>
      <c r="I102" s="39"/>
      <c r="J102" s="39"/>
      <c r="K102" s="39"/>
      <c r="L102" s="39"/>
      <c r="M102" s="14"/>
      <c r="N102" s="14"/>
      <c r="O102" s="14"/>
      <c r="P102" s="14"/>
      <c r="Q102" s="14"/>
      <c r="R102" s="14"/>
      <c r="S102" s="14"/>
      <c r="T102" s="14"/>
      <c r="U102" s="14"/>
      <c r="V102" s="14"/>
      <c r="W102" s="14"/>
      <c r="X102" s="14"/>
      <c r="Y102" s="14"/>
      <c r="Z102" s="14"/>
      <c r="AA102" s="14"/>
      <c r="AB102" s="14"/>
      <c r="AC102" s="14"/>
      <c r="AD102" s="14"/>
      <c r="AE102" s="194"/>
      <c r="AF102" s="194"/>
      <c r="AG102" s="14"/>
      <c r="AH102" s="14"/>
      <c r="AI102" s="14"/>
      <c r="AJ102" s="14"/>
      <c r="AK102" s="14"/>
      <c r="AL102" s="14"/>
      <c r="AM102" s="14"/>
    </row>
    <row r="103" spans="1:39" x14ac:dyDescent="0.2">
      <c r="A103" s="8"/>
      <c r="B103" s="9"/>
      <c r="C103" s="9"/>
      <c r="D103" s="191" t="s">
        <v>230</v>
      </c>
      <c r="E103" s="14"/>
      <c r="F103" s="258" t="s">
        <v>229</v>
      </c>
      <c r="G103" s="14"/>
      <c r="H103" s="255"/>
      <c r="I103" s="39"/>
      <c r="J103" s="39"/>
      <c r="K103" s="39"/>
      <c r="L103" s="39"/>
      <c r="M103" s="14"/>
      <c r="N103" s="14"/>
      <c r="O103" s="14"/>
      <c r="P103" s="14"/>
      <c r="Q103" s="14"/>
      <c r="R103" s="14"/>
      <c r="S103" s="14"/>
      <c r="T103" s="14"/>
      <c r="U103" s="14"/>
      <c r="V103" s="14"/>
      <c r="W103" s="14"/>
      <c r="X103" s="14"/>
      <c r="Y103" s="14"/>
      <c r="Z103" s="14"/>
      <c r="AA103" s="14"/>
      <c r="AB103" s="14"/>
      <c r="AC103" s="14"/>
      <c r="AD103" s="14"/>
      <c r="AE103" s="194"/>
      <c r="AF103" s="194"/>
      <c r="AG103" s="14"/>
      <c r="AH103" s="14"/>
      <c r="AI103" s="14"/>
      <c r="AJ103" s="14"/>
      <c r="AK103" s="14"/>
      <c r="AL103" s="14"/>
      <c r="AM103" s="14"/>
    </row>
    <row r="104" spans="1:39" x14ac:dyDescent="0.2">
      <c r="A104" s="8"/>
      <c r="B104" s="9"/>
      <c r="C104" s="9"/>
      <c r="D104" s="9"/>
      <c r="E104" s="9"/>
      <c r="F104" s="9"/>
      <c r="G104" s="14"/>
      <c r="H104" s="39"/>
      <c r="I104" s="39"/>
      <c r="J104" s="39"/>
      <c r="K104" s="39"/>
      <c r="L104" s="39"/>
      <c r="M104" s="14"/>
      <c r="N104" s="14"/>
      <c r="O104" s="14"/>
      <c r="P104" s="14"/>
      <c r="Q104" s="192"/>
      <c r="R104" s="14"/>
      <c r="S104" s="14"/>
      <c r="T104" s="14"/>
      <c r="U104" s="14"/>
      <c r="V104" s="14"/>
      <c r="W104" s="14"/>
      <c r="X104" s="14"/>
      <c r="Y104" s="14"/>
      <c r="Z104" s="14"/>
      <c r="AA104" s="14"/>
      <c r="AB104" s="14"/>
      <c r="AC104" s="14"/>
      <c r="AD104" s="14"/>
      <c r="AE104" s="194"/>
      <c r="AF104" s="194"/>
      <c r="AG104" s="14"/>
      <c r="AH104" s="14"/>
      <c r="AI104" s="14"/>
      <c r="AJ104" s="14"/>
      <c r="AK104" s="14"/>
      <c r="AL104" s="14"/>
      <c r="AM104" s="14"/>
    </row>
    <row r="105" spans="1:39" x14ac:dyDescent="0.2">
      <c r="A105" s="17" t="s">
        <v>410</v>
      </c>
      <c r="B105" s="9"/>
      <c r="C105" s="9"/>
      <c r="D105" s="9"/>
      <c r="E105" s="9"/>
      <c r="F105" s="9"/>
      <c r="G105" s="14"/>
      <c r="H105" s="39"/>
      <c r="I105" s="39"/>
      <c r="J105" s="39"/>
      <c r="K105" s="39"/>
      <c r="L105" s="39"/>
      <c r="M105" s="14"/>
      <c r="N105" s="14"/>
      <c r="O105" s="14"/>
      <c r="P105" s="14"/>
      <c r="Q105" s="192"/>
      <c r="R105" s="14"/>
      <c r="S105" s="14"/>
      <c r="T105" s="14"/>
      <c r="U105" s="14"/>
      <c r="V105" s="14"/>
      <c r="W105" s="14"/>
      <c r="X105" s="14"/>
      <c r="Y105" s="14"/>
      <c r="Z105" s="14"/>
      <c r="AA105" s="14"/>
      <c r="AB105" s="14"/>
      <c r="AC105" s="14"/>
      <c r="AD105" s="14"/>
      <c r="AE105" s="194"/>
      <c r="AF105" s="194"/>
      <c r="AG105" s="14"/>
      <c r="AH105" s="14"/>
      <c r="AI105" s="14"/>
      <c r="AJ105" s="14"/>
      <c r="AK105" s="14"/>
      <c r="AL105" s="14"/>
      <c r="AM105" s="14"/>
    </row>
    <row r="106" spans="1:39" x14ac:dyDescent="0.2">
      <c r="A106" s="256" t="s">
        <v>415</v>
      </c>
      <c r="B106" s="9"/>
      <c r="C106" s="9"/>
      <c r="D106" s="9"/>
      <c r="E106" s="9"/>
      <c r="F106" s="9"/>
      <c r="G106" s="14"/>
      <c r="H106" s="39"/>
      <c r="I106" s="39"/>
      <c r="J106" s="39"/>
      <c r="K106" s="39"/>
      <c r="L106" s="39"/>
      <c r="M106" s="14"/>
      <c r="N106" s="14"/>
      <c r="O106" s="14"/>
      <c r="P106" s="14"/>
      <c r="Q106" s="192"/>
      <c r="R106" s="14"/>
      <c r="S106" s="14"/>
      <c r="T106" s="14"/>
      <c r="U106" s="14"/>
      <c r="V106" s="14"/>
      <c r="W106" s="14"/>
      <c r="X106" s="14"/>
      <c r="Y106" s="14"/>
      <c r="Z106" s="14"/>
      <c r="AA106" s="14"/>
      <c r="AB106" s="14"/>
      <c r="AC106" s="14"/>
      <c r="AD106" s="14"/>
      <c r="AE106" s="194"/>
      <c r="AF106" s="194"/>
      <c r="AG106" s="14"/>
      <c r="AH106" s="14"/>
      <c r="AI106" s="14"/>
      <c r="AJ106" s="14"/>
      <c r="AK106" s="14"/>
      <c r="AL106" s="14"/>
      <c r="AM106" s="14"/>
    </row>
    <row r="107" spans="1:39" x14ac:dyDescent="0.2">
      <c r="A107" s="249"/>
      <c r="B107" s="9"/>
      <c r="C107" s="257" t="s">
        <v>411</v>
      </c>
      <c r="E107" s="9"/>
      <c r="F107" s="257" t="s">
        <v>414</v>
      </c>
      <c r="G107" s="14"/>
      <c r="H107" s="39"/>
      <c r="I107" s="39"/>
      <c r="J107" s="39"/>
      <c r="K107" s="39"/>
      <c r="L107" s="39"/>
      <c r="M107" s="14"/>
      <c r="N107" s="14"/>
      <c r="O107" s="14"/>
      <c r="P107" s="14"/>
      <c r="Q107" s="192"/>
      <c r="R107" s="14"/>
      <c r="S107" s="14"/>
      <c r="T107" s="14"/>
      <c r="U107" s="14"/>
      <c r="V107" s="14"/>
      <c r="W107" s="14"/>
      <c r="X107" s="14"/>
      <c r="Y107" s="14"/>
      <c r="Z107" s="14"/>
      <c r="AA107" s="14"/>
      <c r="AB107" s="14"/>
      <c r="AC107" s="14"/>
      <c r="AD107" s="14"/>
      <c r="AE107" s="194"/>
      <c r="AF107" s="194"/>
      <c r="AG107" s="14"/>
      <c r="AH107" s="14"/>
      <c r="AI107" s="14"/>
      <c r="AJ107" s="14"/>
      <c r="AK107" s="14"/>
      <c r="AL107" s="14"/>
      <c r="AM107" s="14"/>
    </row>
    <row r="108" spans="1:39" x14ac:dyDescent="0.2">
      <c r="A108" s="249"/>
      <c r="B108" s="9"/>
      <c r="C108" s="257" t="s">
        <v>412</v>
      </c>
      <c r="D108" s="9"/>
      <c r="E108" s="9"/>
      <c r="F108" s="257" t="s">
        <v>413</v>
      </c>
      <c r="G108" s="14"/>
      <c r="H108" s="39"/>
      <c r="I108" s="39"/>
      <c r="J108" s="39"/>
      <c r="K108" s="39"/>
      <c r="L108" s="39"/>
      <c r="M108" s="14"/>
      <c r="N108" s="14"/>
      <c r="O108" s="14"/>
      <c r="P108" s="14"/>
      <c r="Q108" s="192"/>
      <c r="R108" s="14"/>
      <c r="S108" s="14"/>
      <c r="T108" s="14"/>
      <c r="U108" s="14"/>
      <c r="V108" s="14"/>
      <c r="W108" s="14"/>
      <c r="X108" s="14"/>
      <c r="Y108" s="14"/>
      <c r="Z108" s="14"/>
      <c r="AA108" s="14"/>
      <c r="AB108" s="14"/>
      <c r="AC108" s="14"/>
      <c r="AD108" s="14"/>
      <c r="AE108" s="194"/>
      <c r="AF108" s="194"/>
      <c r="AG108" s="14"/>
      <c r="AH108" s="14"/>
      <c r="AI108" s="14"/>
      <c r="AJ108" s="14"/>
      <c r="AK108" s="14"/>
      <c r="AL108" s="14"/>
      <c r="AM108" s="14"/>
    </row>
    <row r="109" spans="1:39" x14ac:dyDescent="0.2">
      <c r="A109" s="249"/>
      <c r="B109" s="9"/>
      <c r="C109" s="257"/>
      <c r="D109" s="9"/>
      <c r="E109" s="9"/>
      <c r="F109" s="9"/>
      <c r="G109" s="14"/>
      <c r="H109" s="39"/>
      <c r="I109" s="39"/>
      <c r="J109" s="39"/>
      <c r="K109" s="39"/>
      <c r="L109" s="39"/>
      <c r="M109" s="14"/>
      <c r="N109" s="14"/>
      <c r="O109" s="14"/>
      <c r="P109" s="14"/>
      <c r="Q109" s="192"/>
      <c r="R109" s="14"/>
      <c r="S109" s="14"/>
      <c r="T109" s="14"/>
      <c r="U109" s="14"/>
      <c r="V109" s="14"/>
      <c r="W109" s="14"/>
      <c r="X109" s="14"/>
      <c r="Y109" s="14"/>
      <c r="Z109" s="14"/>
      <c r="AA109" s="14"/>
      <c r="AB109" s="14"/>
      <c r="AC109" s="14"/>
      <c r="AD109" s="14"/>
      <c r="AE109" s="194"/>
      <c r="AF109" s="194"/>
      <c r="AG109" s="14"/>
      <c r="AH109" s="14"/>
      <c r="AI109" s="14"/>
      <c r="AJ109" s="14"/>
      <c r="AK109" s="14"/>
      <c r="AL109" s="14"/>
      <c r="AM109" s="14"/>
    </row>
    <row r="110" spans="1:39" x14ac:dyDescent="0.2">
      <c r="A110" s="249"/>
      <c r="B110" s="9"/>
      <c r="C110" s="9"/>
      <c r="D110" s="191" t="s">
        <v>230</v>
      </c>
      <c r="E110" s="9"/>
      <c r="F110" s="258" t="s">
        <v>413</v>
      </c>
      <c r="G110" s="14"/>
      <c r="H110" s="39"/>
      <c r="I110" s="39"/>
      <c r="J110" s="39"/>
      <c r="K110" s="39"/>
      <c r="L110" s="39"/>
      <c r="M110" s="14"/>
      <c r="N110" s="14"/>
      <c r="O110" s="14"/>
      <c r="P110" s="14"/>
      <c r="Q110" s="192"/>
      <c r="R110" s="14"/>
      <c r="S110" s="14"/>
      <c r="T110" s="14"/>
      <c r="U110" s="14"/>
      <c r="V110" s="14"/>
      <c r="W110" s="14"/>
      <c r="X110" s="14"/>
      <c r="Y110" s="14"/>
      <c r="Z110" s="14"/>
      <c r="AA110" s="14"/>
      <c r="AB110" s="14"/>
      <c r="AC110" s="14"/>
      <c r="AD110" s="14"/>
      <c r="AE110" s="194"/>
      <c r="AF110" s="194"/>
      <c r="AG110" s="14"/>
      <c r="AH110" s="14"/>
      <c r="AI110" s="14"/>
      <c r="AJ110" s="14"/>
      <c r="AK110" s="14"/>
      <c r="AL110" s="14"/>
      <c r="AM110" s="14"/>
    </row>
    <row r="111" spans="1:39" x14ac:dyDescent="0.2">
      <c r="A111" s="249"/>
      <c r="B111" s="9"/>
      <c r="C111" s="9"/>
      <c r="D111" s="9"/>
      <c r="E111" s="9"/>
      <c r="F111" s="9"/>
      <c r="G111" s="14"/>
      <c r="H111" s="39"/>
      <c r="I111" s="39"/>
      <c r="J111" s="39"/>
      <c r="K111" s="39"/>
      <c r="L111" s="39"/>
      <c r="M111" s="14"/>
      <c r="N111" s="14"/>
      <c r="O111" s="14"/>
      <c r="P111" s="14"/>
      <c r="Q111" s="192"/>
      <c r="R111" s="14"/>
      <c r="S111" s="14"/>
      <c r="T111" s="14"/>
      <c r="U111" s="14"/>
      <c r="V111" s="14"/>
      <c r="W111" s="14"/>
      <c r="X111" s="14"/>
      <c r="Y111" s="14"/>
      <c r="Z111" s="14"/>
      <c r="AA111" s="14"/>
      <c r="AB111" s="14"/>
      <c r="AC111" s="14"/>
      <c r="AD111" s="14"/>
      <c r="AE111" s="194"/>
      <c r="AF111" s="194"/>
      <c r="AG111" s="14"/>
      <c r="AH111" s="14"/>
      <c r="AI111" s="14"/>
      <c r="AJ111" s="14"/>
      <c r="AK111" s="14"/>
      <c r="AL111" s="14"/>
      <c r="AM111" s="14"/>
    </row>
    <row r="112" spans="1:39" x14ac:dyDescent="0.2">
      <c r="A112" s="8"/>
      <c r="B112" s="236">
        <v>1</v>
      </c>
      <c r="C112" s="236">
        <v>2</v>
      </c>
      <c r="D112" s="236">
        <v>3</v>
      </c>
      <c r="E112" s="236">
        <v>4</v>
      </c>
      <c r="F112" s="236">
        <v>5</v>
      </c>
      <c r="G112" s="236">
        <v>6</v>
      </c>
      <c r="H112" s="236">
        <v>7</v>
      </c>
      <c r="I112" s="236">
        <v>8</v>
      </c>
      <c r="J112" s="236">
        <v>9</v>
      </c>
      <c r="K112" s="236">
        <v>10</v>
      </c>
      <c r="L112" s="236">
        <v>11</v>
      </c>
      <c r="M112" s="236">
        <v>12</v>
      </c>
      <c r="N112" s="236">
        <v>13</v>
      </c>
      <c r="O112" s="14"/>
      <c r="P112" s="14"/>
      <c r="Q112" s="192"/>
      <c r="R112" s="14"/>
      <c r="S112" s="14"/>
      <c r="T112" s="14"/>
      <c r="U112" s="14"/>
      <c r="V112" s="14"/>
      <c r="W112" s="14"/>
      <c r="X112" s="14"/>
      <c r="Y112" s="14"/>
      <c r="Z112" s="14"/>
      <c r="AA112" s="14"/>
      <c r="AB112" s="14"/>
      <c r="AC112" s="14"/>
      <c r="AD112" s="14"/>
      <c r="AE112" s="194"/>
      <c r="AF112" s="194"/>
      <c r="AG112" s="14"/>
      <c r="AH112" s="79"/>
      <c r="AI112" s="79"/>
      <c r="AJ112" s="14"/>
      <c r="AK112" s="14"/>
      <c r="AL112" s="14"/>
      <c r="AM112" s="14"/>
    </row>
    <row r="113" spans="1:39" x14ac:dyDescent="0.2">
      <c r="A113" s="184" t="s">
        <v>240</v>
      </c>
      <c r="B113" s="266">
        <v>150000</v>
      </c>
      <c r="C113" s="266">
        <v>150000</v>
      </c>
      <c r="D113" s="266">
        <v>150000</v>
      </c>
      <c r="E113" s="266">
        <v>150000</v>
      </c>
      <c r="F113" s="266">
        <v>150000</v>
      </c>
      <c r="G113" s="266">
        <v>150000</v>
      </c>
      <c r="H113" s="266">
        <v>150000</v>
      </c>
      <c r="I113" s="266">
        <v>150000</v>
      </c>
      <c r="J113" s="266">
        <v>150000</v>
      </c>
      <c r="K113" s="266">
        <v>150000</v>
      </c>
      <c r="L113" s="266">
        <v>150000</v>
      </c>
      <c r="M113" s="266">
        <v>150000</v>
      </c>
      <c r="N113" s="266">
        <v>150000</v>
      </c>
      <c r="O113" s="14"/>
      <c r="P113" s="14"/>
      <c r="Q113" s="14"/>
      <c r="R113" s="14"/>
      <c r="S113" s="14"/>
      <c r="T113" s="14"/>
      <c r="U113" s="14"/>
      <c r="V113" s="14"/>
      <c r="W113" s="14"/>
      <c r="X113" s="14"/>
      <c r="Y113" s="14"/>
      <c r="Z113" s="14"/>
      <c r="AA113" s="14"/>
      <c r="AB113" s="14"/>
      <c r="AC113" s="14"/>
      <c r="AD113" s="14"/>
      <c r="AE113" s="194"/>
      <c r="AF113" s="194"/>
      <c r="AG113" s="14"/>
      <c r="AH113" s="79"/>
      <c r="AI113" s="79"/>
      <c r="AJ113" s="14"/>
      <c r="AK113" s="14"/>
      <c r="AL113" s="14"/>
      <c r="AM113" s="14"/>
    </row>
    <row r="114" spans="1:39" x14ac:dyDescent="0.2">
      <c r="A114" s="184" t="s">
        <v>241</v>
      </c>
      <c r="B114" s="266">
        <v>173000</v>
      </c>
      <c r="C114" s="266">
        <v>173000</v>
      </c>
      <c r="D114" s="266">
        <v>173000</v>
      </c>
      <c r="E114" s="266">
        <v>173000</v>
      </c>
      <c r="F114" s="266">
        <v>173000</v>
      </c>
      <c r="G114" s="266">
        <v>173000</v>
      </c>
      <c r="H114" s="266">
        <v>173000</v>
      </c>
      <c r="I114" s="266">
        <v>173000</v>
      </c>
      <c r="J114" s="266">
        <v>173000</v>
      </c>
      <c r="K114" s="266">
        <v>173000</v>
      </c>
      <c r="L114" s="266">
        <v>173000</v>
      </c>
      <c r="M114" s="266">
        <v>173000</v>
      </c>
      <c r="N114" s="266">
        <v>173000</v>
      </c>
      <c r="O114" s="14"/>
      <c r="P114" s="14"/>
      <c r="Q114" s="14"/>
      <c r="R114" s="14"/>
      <c r="S114" s="14"/>
      <c r="T114" s="14"/>
      <c r="U114" s="14"/>
      <c r="V114" s="14"/>
      <c r="W114" s="14"/>
      <c r="X114" s="14"/>
      <c r="Y114" s="14"/>
      <c r="Z114" s="14"/>
      <c r="AA114" s="14"/>
      <c r="AB114" s="14"/>
      <c r="AC114" s="14"/>
      <c r="AD114" s="14"/>
      <c r="AE114" s="194"/>
      <c r="AF114" s="194"/>
      <c r="AG114" s="14"/>
      <c r="AH114" s="79"/>
      <c r="AI114" s="79"/>
      <c r="AJ114" s="14"/>
      <c r="AK114" s="14"/>
      <c r="AL114" s="14"/>
      <c r="AM114" s="14"/>
    </row>
    <row r="115" spans="1:39" x14ac:dyDescent="0.2">
      <c r="A115" s="184" t="s">
        <v>242</v>
      </c>
      <c r="B115" s="266">
        <v>150000</v>
      </c>
      <c r="C115" s="266">
        <v>150000</v>
      </c>
      <c r="D115" s="266">
        <v>150000</v>
      </c>
      <c r="E115" s="266">
        <v>150000</v>
      </c>
      <c r="F115" s="266">
        <v>150000</v>
      </c>
      <c r="G115" s="266">
        <v>150000</v>
      </c>
      <c r="H115" s="266">
        <v>150000</v>
      </c>
      <c r="I115" s="266">
        <v>150000</v>
      </c>
      <c r="J115" s="266">
        <v>150000</v>
      </c>
      <c r="K115" s="266">
        <v>150000</v>
      </c>
      <c r="L115" s="266">
        <v>150000</v>
      </c>
      <c r="M115" s="266">
        <v>150000</v>
      </c>
      <c r="N115" s="266">
        <v>150000</v>
      </c>
      <c r="O115" s="14"/>
      <c r="P115" s="14"/>
      <c r="Q115" s="14"/>
      <c r="R115" s="14"/>
      <c r="S115" s="14"/>
      <c r="T115" s="14"/>
      <c r="U115" s="14"/>
      <c r="V115" s="14"/>
      <c r="W115" s="14"/>
      <c r="X115" s="14"/>
      <c r="Y115" s="14"/>
      <c r="Z115" s="14"/>
      <c r="AA115" s="14"/>
      <c r="AB115" s="14"/>
      <c r="AC115" s="14"/>
      <c r="AD115" s="14"/>
      <c r="AE115" s="194"/>
      <c r="AF115" s="194"/>
      <c r="AG115" s="14"/>
      <c r="AH115" s="79"/>
      <c r="AI115" s="79"/>
      <c r="AJ115" s="14"/>
      <c r="AK115" s="14"/>
      <c r="AL115" s="14"/>
      <c r="AM115" s="14"/>
    </row>
    <row r="116" spans="1:39" x14ac:dyDescent="0.2">
      <c r="A116" s="184" t="s">
        <v>243</v>
      </c>
      <c r="B116" s="266">
        <v>300000</v>
      </c>
      <c r="C116" s="266">
        <v>300000</v>
      </c>
      <c r="D116" s="266">
        <v>300000</v>
      </c>
      <c r="E116" s="266">
        <v>300000</v>
      </c>
      <c r="F116" s="266">
        <v>300000</v>
      </c>
      <c r="G116" s="266">
        <v>300000</v>
      </c>
      <c r="H116" s="266">
        <v>300000</v>
      </c>
      <c r="I116" s="266">
        <v>300000</v>
      </c>
      <c r="J116" s="266">
        <v>300000</v>
      </c>
      <c r="K116" s="266">
        <v>300000</v>
      </c>
      <c r="L116" s="266">
        <v>300000</v>
      </c>
      <c r="M116" s="266">
        <v>300000</v>
      </c>
      <c r="N116" s="266">
        <v>300000</v>
      </c>
      <c r="O116" s="14"/>
      <c r="P116" s="14"/>
      <c r="Q116" s="14"/>
      <c r="R116" s="14"/>
      <c r="S116" s="14"/>
      <c r="T116" s="14"/>
      <c r="U116" s="14"/>
      <c r="V116" s="14"/>
      <c r="W116" s="14"/>
      <c r="X116" s="14"/>
      <c r="Y116" s="14"/>
      <c r="Z116" s="14"/>
      <c r="AA116" s="14"/>
      <c r="AB116" s="14"/>
      <c r="AC116" s="14"/>
      <c r="AD116" s="14"/>
      <c r="AE116" s="194"/>
      <c r="AF116" s="194"/>
      <c r="AG116" s="14"/>
      <c r="AH116" s="79"/>
      <c r="AI116" s="79"/>
      <c r="AJ116" s="14"/>
      <c r="AK116" s="14"/>
      <c r="AL116" s="14"/>
      <c r="AM116" s="14"/>
    </row>
    <row r="117" spans="1:39" x14ac:dyDescent="0.2">
      <c r="A117" s="8"/>
      <c r="B117" s="9"/>
      <c r="C117" s="9"/>
      <c r="D117" s="9"/>
      <c r="E117" s="9"/>
      <c r="F117" s="9"/>
      <c r="G117" s="14"/>
      <c r="H117" s="39"/>
      <c r="I117" s="39"/>
      <c r="J117" s="39"/>
      <c r="K117" s="39"/>
      <c r="L117" s="39"/>
      <c r="M117" s="14"/>
      <c r="N117" s="14"/>
      <c r="O117" s="14"/>
      <c r="P117" s="14"/>
      <c r="Q117" s="14"/>
      <c r="R117" s="14"/>
      <c r="S117" s="14"/>
      <c r="T117" s="14"/>
      <c r="U117" s="14"/>
      <c r="V117" s="14"/>
      <c r="W117" s="14"/>
      <c r="X117" s="14"/>
      <c r="Y117" s="235"/>
      <c r="Z117" s="235"/>
      <c r="AA117" s="14"/>
      <c r="AB117" s="14"/>
      <c r="AC117" s="14"/>
      <c r="AD117" s="14"/>
      <c r="AE117" s="194"/>
      <c r="AF117" s="194"/>
      <c r="AG117" s="14"/>
      <c r="AH117" s="14"/>
      <c r="AI117" s="14"/>
      <c r="AJ117" s="14"/>
      <c r="AK117" s="14"/>
      <c r="AL117" s="14"/>
      <c r="AM117" s="14"/>
    </row>
    <row r="118" spans="1:39" x14ac:dyDescent="0.2">
      <c r="A118" s="241"/>
      <c r="B118" s="241"/>
      <c r="C118" s="241"/>
      <c r="D118" s="241"/>
      <c r="E118" s="241"/>
      <c r="F118" s="241"/>
      <c r="G118" s="241"/>
      <c r="H118" s="241"/>
      <c r="I118" s="241"/>
      <c r="J118" s="241"/>
      <c r="K118" s="241"/>
      <c r="L118" s="241"/>
      <c r="M118" s="241"/>
      <c r="N118" s="241"/>
      <c r="O118" s="241"/>
      <c r="P118" s="241"/>
      <c r="Q118" s="241"/>
      <c r="R118" s="241"/>
      <c r="S118" s="241"/>
      <c r="T118" s="241"/>
      <c r="U118" s="241"/>
      <c r="V118" s="241"/>
      <c r="W118" s="241"/>
      <c r="X118" s="241"/>
      <c r="Y118" s="241"/>
      <c r="Z118" s="241"/>
      <c r="AA118" s="14"/>
      <c r="AB118" s="14"/>
      <c r="AC118" s="14"/>
      <c r="AD118" s="14"/>
      <c r="AE118" s="194"/>
      <c r="AF118" s="194"/>
      <c r="AG118" s="14"/>
      <c r="AH118" s="14"/>
      <c r="AI118" s="14"/>
      <c r="AJ118" s="14"/>
      <c r="AK118" s="14"/>
      <c r="AL118" s="14"/>
      <c r="AM118" s="14"/>
    </row>
    <row r="119" spans="1:39" x14ac:dyDescent="0.2">
      <c r="A119" s="8"/>
      <c r="B119" s="242" t="s">
        <v>29</v>
      </c>
      <c r="C119" s="242" t="s">
        <v>31</v>
      </c>
      <c r="D119" s="242" t="s">
        <v>33</v>
      </c>
      <c r="E119" s="186" t="s">
        <v>214</v>
      </c>
      <c r="F119" s="243"/>
      <c r="G119" s="243"/>
      <c r="H119" s="243"/>
      <c r="I119" s="243"/>
      <c r="J119" s="243"/>
      <c r="K119" s="243"/>
      <c r="L119" s="243"/>
      <c r="M119" s="243"/>
      <c r="N119" s="243"/>
      <c r="O119" s="243"/>
      <c r="P119" s="243"/>
      <c r="Q119" s="243"/>
      <c r="R119" s="243"/>
      <c r="S119" s="243"/>
      <c r="T119" s="243"/>
      <c r="U119" s="243"/>
      <c r="V119" s="243"/>
      <c r="W119" s="243"/>
      <c r="X119" s="243"/>
      <c r="Y119" s="237"/>
      <c r="Z119" s="238"/>
      <c r="AA119" s="14"/>
      <c r="AB119" s="14"/>
      <c r="AC119" s="14"/>
      <c r="AD119" s="14"/>
      <c r="AE119" s="194"/>
      <c r="AF119" s="194"/>
      <c r="AG119" s="14"/>
      <c r="AH119" s="14"/>
      <c r="AI119" s="14"/>
      <c r="AJ119" s="14"/>
      <c r="AK119" s="14"/>
      <c r="AL119" s="14"/>
      <c r="AM119" s="14"/>
    </row>
    <row r="120" spans="1:39" x14ac:dyDescent="0.2">
      <c r="A120" s="8" t="s">
        <v>28</v>
      </c>
      <c r="B120" s="242" t="s">
        <v>30</v>
      </c>
      <c r="C120" s="242" t="s">
        <v>32</v>
      </c>
      <c r="D120" s="242" t="s">
        <v>34</v>
      </c>
      <c r="E120" s="186"/>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4"/>
      <c r="AB120" s="14"/>
      <c r="AC120" s="14"/>
      <c r="AD120" s="14"/>
      <c r="AE120" s="194"/>
      <c r="AF120" s="194"/>
      <c r="AG120" s="14"/>
      <c r="AH120" s="14"/>
      <c r="AI120" s="14"/>
      <c r="AJ120" s="14"/>
      <c r="AK120" s="14"/>
      <c r="AL120" s="14"/>
      <c r="AM120" s="14"/>
    </row>
    <row r="121" spans="1:39" x14ac:dyDescent="0.2">
      <c r="A121" s="8">
        <v>0</v>
      </c>
      <c r="B121" s="264">
        <v>0</v>
      </c>
      <c r="C121" s="264">
        <v>0</v>
      </c>
      <c r="D121" s="264">
        <v>0</v>
      </c>
      <c r="E121" s="265">
        <v>0</v>
      </c>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4"/>
      <c r="AB121" s="14"/>
      <c r="AC121" s="14"/>
      <c r="AD121" s="14"/>
      <c r="AE121" s="194"/>
      <c r="AF121" s="194"/>
      <c r="AG121" s="14"/>
      <c r="AH121" s="14"/>
      <c r="AI121" s="14"/>
      <c r="AJ121" s="14"/>
      <c r="AK121" s="14"/>
      <c r="AL121" s="14"/>
      <c r="AM121" s="14"/>
    </row>
    <row r="122" spans="1:39" x14ac:dyDescent="0.2">
      <c r="A122" s="8">
        <v>1</v>
      </c>
      <c r="B122" s="264">
        <v>0</v>
      </c>
      <c r="C122" s="264">
        <v>83.01</v>
      </c>
      <c r="D122" s="264">
        <v>1666.67</v>
      </c>
      <c r="E122" s="265">
        <v>0</v>
      </c>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4"/>
      <c r="AB122" s="14"/>
      <c r="AC122" s="14"/>
      <c r="AD122" s="14"/>
      <c r="AE122" s="194"/>
      <c r="AF122" s="194"/>
      <c r="AG122" s="14"/>
      <c r="AH122" s="14"/>
      <c r="AI122" s="14"/>
      <c r="AJ122" s="14"/>
      <c r="AK122" s="14"/>
      <c r="AL122" s="14"/>
      <c r="AM122" s="14"/>
    </row>
    <row r="123" spans="1:39" x14ac:dyDescent="0.2">
      <c r="A123" s="8">
        <v>2</v>
      </c>
      <c r="B123" s="264">
        <v>0</v>
      </c>
      <c r="C123" s="264">
        <v>166.02</v>
      </c>
      <c r="D123" s="264">
        <v>3333.33</v>
      </c>
      <c r="E123" s="265">
        <v>0</v>
      </c>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4"/>
      <c r="AB123" s="14"/>
      <c r="AC123" s="14"/>
      <c r="AD123" s="14"/>
      <c r="AE123" s="194"/>
      <c r="AF123" s="194"/>
      <c r="AG123" s="14"/>
      <c r="AH123" s="14"/>
      <c r="AI123" s="14"/>
      <c r="AJ123" s="14"/>
      <c r="AK123" s="14"/>
      <c r="AL123" s="14"/>
      <c r="AM123" s="14"/>
    </row>
    <row r="124" spans="1:39" x14ac:dyDescent="0.2">
      <c r="A124" s="8">
        <v>3</v>
      </c>
      <c r="B124" s="264">
        <v>0</v>
      </c>
      <c r="C124" s="264">
        <v>249.03000000000003</v>
      </c>
      <c r="D124" s="264">
        <v>5000</v>
      </c>
      <c r="E124" s="265">
        <v>0</v>
      </c>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4"/>
      <c r="AB124" s="14"/>
      <c r="AC124" s="14"/>
      <c r="AD124" s="14"/>
      <c r="AE124" s="194"/>
      <c r="AF124" s="194"/>
      <c r="AG124" s="14"/>
      <c r="AH124" s="14"/>
      <c r="AI124" s="14"/>
      <c r="AJ124" s="14"/>
      <c r="AK124" s="14"/>
      <c r="AL124" s="14"/>
      <c r="AM124" s="14"/>
    </row>
    <row r="125" spans="1:39" x14ac:dyDescent="0.2">
      <c r="A125" s="8">
        <v>4</v>
      </c>
      <c r="B125" s="264">
        <v>0</v>
      </c>
      <c r="C125" s="264">
        <v>332.04</v>
      </c>
      <c r="D125" s="264">
        <v>6666.67</v>
      </c>
      <c r="E125" s="265">
        <v>0</v>
      </c>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4"/>
      <c r="AB125" s="14"/>
      <c r="AC125" s="14"/>
      <c r="AD125" s="14"/>
      <c r="AE125" s="194"/>
      <c r="AF125" s="194"/>
      <c r="AG125" s="14"/>
      <c r="AH125" s="14"/>
      <c r="AI125" s="14"/>
      <c r="AJ125" s="14"/>
      <c r="AK125" s="14"/>
      <c r="AL125" s="14"/>
      <c r="AM125" s="14"/>
    </row>
    <row r="126" spans="1:39" x14ac:dyDescent="0.2">
      <c r="A126" s="8">
        <v>5</v>
      </c>
      <c r="B126" s="264">
        <v>0</v>
      </c>
      <c r="C126" s="264">
        <v>415.05</v>
      </c>
      <c r="D126" s="264">
        <v>8333.33</v>
      </c>
      <c r="E126" s="265">
        <v>0</v>
      </c>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4"/>
      <c r="AB126" s="14"/>
      <c r="AC126" s="14"/>
      <c r="AD126" s="14"/>
      <c r="AE126" s="194"/>
      <c r="AF126" s="194"/>
      <c r="AG126" s="14"/>
      <c r="AH126" s="14"/>
      <c r="AI126" s="14"/>
      <c r="AJ126" s="14"/>
      <c r="AK126" s="14"/>
      <c r="AL126" s="14"/>
      <c r="AM126" s="14"/>
    </row>
    <row r="127" spans="1:39" x14ac:dyDescent="0.2">
      <c r="A127" s="8">
        <v>6</v>
      </c>
      <c r="B127" s="264">
        <v>0</v>
      </c>
      <c r="C127" s="264">
        <v>498.06</v>
      </c>
      <c r="D127" s="264">
        <v>10000</v>
      </c>
      <c r="E127" s="265">
        <v>0</v>
      </c>
      <c r="F127" s="194"/>
      <c r="G127" s="194"/>
      <c r="H127" s="194"/>
      <c r="I127" s="194"/>
      <c r="J127" s="194"/>
      <c r="K127" s="194"/>
      <c r="L127" s="194"/>
      <c r="M127" s="194"/>
      <c r="N127" s="194"/>
      <c r="O127" s="194"/>
      <c r="P127" s="194"/>
      <c r="Q127" s="194"/>
      <c r="R127" s="194"/>
      <c r="S127" s="194"/>
      <c r="T127" s="194"/>
      <c r="U127" s="194"/>
      <c r="V127" s="194"/>
      <c r="W127" s="194"/>
      <c r="X127" s="194"/>
      <c r="Y127" s="194"/>
      <c r="Z127" s="194"/>
      <c r="AA127" s="14"/>
      <c r="AB127" s="14"/>
      <c r="AC127" s="14"/>
      <c r="AD127" s="14"/>
      <c r="AE127" s="194"/>
      <c r="AF127" s="194"/>
      <c r="AG127" s="14"/>
      <c r="AH127" s="14"/>
      <c r="AI127" s="14"/>
      <c r="AJ127" s="14"/>
      <c r="AK127" s="14"/>
      <c r="AL127" s="14"/>
      <c r="AM127" s="14"/>
    </row>
    <row r="128" spans="1:39" x14ac:dyDescent="0.2">
      <c r="A128" s="8">
        <v>7</v>
      </c>
      <c r="B128" s="264">
        <v>0</v>
      </c>
      <c r="C128" s="264">
        <v>581.07000000000005</v>
      </c>
      <c r="D128" s="264">
        <v>11666.67</v>
      </c>
      <c r="E128" s="265">
        <v>0</v>
      </c>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4"/>
      <c r="AB128" s="14"/>
      <c r="AC128" s="14"/>
      <c r="AD128" s="14"/>
      <c r="AE128" s="194"/>
      <c r="AF128" s="194"/>
      <c r="AG128" s="14"/>
      <c r="AH128" s="14"/>
      <c r="AI128" s="14"/>
      <c r="AJ128" s="14"/>
      <c r="AK128" s="14"/>
      <c r="AL128" s="14"/>
      <c r="AM128" s="14"/>
    </row>
    <row r="129" spans="1:39" x14ac:dyDescent="0.2">
      <c r="A129" s="8">
        <v>8</v>
      </c>
      <c r="B129" s="264">
        <v>0</v>
      </c>
      <c r="C129" s="264">
        <v>664.08</v>
      </c>
      <c r="D129" s="264">
        <v>13333.33</v>
      </c>
      <c r="E129" s="265">
        <v>0</v>
      </c>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4"/>
      <c r="AB129" s="14"/>
      <c r="AC129" s="14"/>
      <c r="AD129" s="14"/>
      <c r="AE129" s="194"/>
      <c r="AF129" s="194"/>
      <c r="AG129" s="14"/>
      <c r="AH129" s="14"/>
      <c r="AI129" s="14"/>
      <c r="AJ129" s="14"/>
      <c r="AK129" s="14"/>
      <c r="AL129" s="14"/>
      <c r="AM129" s="14"/>
    </row>
    <row r="130" spans="1:39" x14ac:dyDescent="0.2">
      <c r="A130" s="8">
        <v>9</v>
      </c>
      <c r="B130" s="264">
        <v>0</v>
      </c>
      <c r="C130" s="264">
        <v>747.09</v>
      </c>
      <c r="D130" s="264">
        <v>15000</v>
      </c>
      <c r="E130" s="265">
        <v>0</v>
      </c>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4"/>
      <c r="AB130" s="14"/>
      <c r="AC130" s="14"/>
      <c r="AD130" s="14"/>
      <c r="AE130" s="194"/>
      <c r="AF130" s="194"/>
      <c r="AG130" s="14"/>
      <c r="AH130" s="14"/>
      <c r="AI130" s="14"/>
      <c r="AJ130" s="14"/>
      <c r="AK130" s="14"/>
      <c r="AL130" s="14"/>
      <c r="AM130" s="14"/>
    </row>
    <row r="131" spans="1:39" x14ac:dyDescent="0.2">
      <c r="A131" s="8">
        <v>10</v>
      </c>
      <c r="B131" s="264">
        <v>0</v>
      </c>
      <c r="C131" s="264">
        <v>830.1</v>
      </c>
      <c r="D131" s="264">
        <v>16666.669999999998</v>
      </c>
      <c r="E131" s="265">
        <v>0</v>
      </c>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4"/>
      <c r="AB131" s="14"/>
      <c r="AC131" s="14"/>
      <c r="AD131" s="14"/>
      <c r="AE131" s="194"/>
      <c r="AF131" s="194"/>
      <c r="AG131" s="14"/>
      <c r="AH131" s="14"/>
      <c r="AI131" s="14"/>
      <c r="AJ131" s="14"/>
      <c r="AK131" s="14"/>
      <c r="AL131" s="14"/>
      <c r="AM131" s="14"/>
    </row>
    <row r="132" spans="1:39" x14ac:dyDescent="0.2">
      <c r="A132" s="8">
        <v>11</v>
      </c>
      <c r="B132" s="264">
        <v>0</v>
      </c>
      <c r="C132" s="264">
        <v>913.11</v>
      </c>
      <c r="D132" s="264">
        <v>18333.330000000002</v>
      </c>
      <c r="E132" s="265">
        <v>0</v>
      </c>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4"/>
      <c r="AB132" s="14"/>
      <c r="AC132" s="14"/>
      <c r="AD132" s="14"/>
      <c r="AE132" s="194"/>
      <c r="AF132" s="194"/>
      <c r="AG132" s="14"/>
      <c r="AH132" s="14"/>
      <c r="AI132" s="14"/>
      <c r="AJ132" s="14"/>
      <c r="AK132" s="14"/>
      <c r="AL132" s="14"/>
      <c r="AM132" s="14"/>
    </row>
    <row r="133" spans="1:39" x14ac:dyDescent="0.2">
      <c r="A133" s="8">
        <v>12</v>
      </c>
      <c r="B133" s="264">
        <v>0</v>
      </c>
      <c r="C133" s="264">
        <v>996.12</v>
      </c>
      <c r="D133" s="264">
        <v>20000</v>
      </c>
      <c r="E133" s="264">
        <v>0</v>
      </c>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4"/>
      <c r="AB133" s="14"/>
      <c r="AC133" s="14"/>
      <c r="AD133" s="14"/>
      <c r="AE133" s="194"/>
      <c r="AF133" s="194"/>
      <c r="AG133" s="14"/>
      <c r="AH133" s="14"/>
      <c r="AI133" s="14"/>
      <c r="AJ133" s="14"/>
      <c r="AK133" s="14"/>
      <c r="AL133" s="14"/>
      <c r="AM133" s="14"/>
    </row>
    <row r="134" spans="1:39" x14ac:dyDescent="0.2">
      <c r="A134" s="8">
        <v>13</v>
      </c>
      <c r="B134" s="264">
        <v>24000</v>
      </c>
      <c r="C134" s="264">
        <v>996.12</v>
      </c>
      <c r="D134" s="264">
        <v>20000</v>
      </c>
      <c r="E134" s="264">
        <v>24000</v>
      </c>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4"/>
      <c r="AB134" s="14"/>
      <c r="AC134" s="14"/>
      <c r="AD134" s="14"/>
      <c r="AE134" s="194"/>
      <c r="AF134" s="194"/>
      <c r="AG134" s="14"/>
      <c r="AH134" s="14"/>
      <c r="AI134" s="14"/>
      <c r="AJ134" s="14"/>
      <c r="AK134" s="14"/>
      <c r="AL134" s="14"/>
      <c r="AM134" s="14"/>
    </row>
    <row r="135" spans="1:39" x14ac:dyDescent="0.2">
      <c r="A135" s="194"/>
      <c r="B135" s="194"/>
      <c r="C135" s="194"/>
      <c r="D135" s="194"/>
      <c r="E135" s="194"/>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4"/>
      <c r="AB135" s="14"/>
      <c r="AC135" s="14"/>
      <c r="AD135" s="14"/>
      <c r="AE135" s="194"/>
      <c r="AF135" s="194"/>
      <c r="AG135" s="14"/>
      <c r="AH135" s="14"/>
      <c r="AI135" s="14"/>
      <c r="AJ135" s="14"/>
      <c r="AK135" s="14"/>
      <c r="AL135" s="14"/>
      <c r="AM135" s="14"/>
    </row>
    <row r="136" spans="1:39" x14ac:dyDescent="0.2">
      <c r="A136" s="194"/>
      <c r="B136" s="194"/>
      <c r="C136" s="194"/>
      <c r="D136" s="194"/>
      <c r="E136" s="194"/>
      <c r="F136" s="194"/>
      <c r="G136" s="194"/>
      <c r="H136" s="194"/>
      <c r="I136" s="194"/>
      <c r="J136" s="194"/>
      <c r="K136" s="194"/>
      <c r="L136" s="194"/>
      <c r="M136" s="194"/>
      <c r="N136" s="194"/>
      <c r="O136" s="194"/>
      <c r="P136" s="194"/>
      <c r="Q136" s="194"/>
      <c r="R136" s="194"/>
      <c r="S136" s="194"/>
      <c r="T136" s="194"/>
      <c r="U136" s="194"/>
      <c r="V136" s="194"/>
      <c r="W136" s="194"/>
      <c r="X136" s="194"/>
      <c r="Y136" s="194"/>
      <c r="Z136" s="194"/>
      <c r="AA136" s="14"/>
      <c r="AB136" s="14"/>
      <c r="AC136" s="14"/>
      <c r="AD136" s="14"/>
      <c r="AE136" s="194"/>
      <c r="AF136" s="194"/>
      <c r="AG136" s="14"/>
      <c r="AH136" s="14"/>
      <c r="AI136" s="14"/>
      <c r="AJ136" s="14"/>
      <c r="AK136" s="14"/>
      <c r="AL136" s="14"/>
      <c r="AM136" s="14"/>
    </row>
    <row r="137" spans="1:39" x14ac:dyDescent="0.2">
      <c r="A137" s="194"/>
      <c r="B137" s="194"/>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4"/>
      <c r="AB137" s="14"/>
      <c r="AC137" s="14"/>
      <c r="AD137" s="14"/>
      <c r="AE137" s="194"/>
      <c r="AF137" s="194"/>
      <c r="AG137" s="14"/>
      <c r="AH137" s="14"/>
      <c r="AI137" s="14"/>
      <c r="AJ137" s="14"/>
      <c r="AK137" s="14"/>
      <c r="AL137" s="14"/>
      <c r="AM137" s="14"/>
    </row>
    <row r="138" spans="1:39" x14ac:dyDescent="0.2">
      <c r="A138" s="194"/>
      <c r="B138" s="194"/>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4"/>
      <c r="AB138" s="14"/>
      <c r="AC138" s="14"/>
      <c r="AD138" s="14"/>
      <c r="AE138" s="194"/>
      <c r="AF138" s="194"/>
      <c r="AG138" s="14"/>
      <c r="AH138" s="14"/>
      <c r="AI138" s="14"/>
      <c r="AJ138" s="14"/>
      <c r="AK138" s="14"/>
      <c r="AL138" s="14"/>
      <c r="AM138" s="14"/>
    </row>
    <row r="139" spans="1:39" x14ac:dyDescent="0.2">
      <c r="A139" s="194"/>
      <c r="B139" s="194"/>
      <c r="C139" s="194"/>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4"/>
      <c r="AB139" s="14"/>
      <c r="AC139" s="14"/>
      <c r="AD139" s="14"/>
      <c r="AE139" s="194"/>
      <c r="AF139" s="194"/>
      <c r="AG139" s="14"/>
      <c r="AH139" s="14"/>
      <c r="AI139" s="14"/>
      <c r="AJ139" s="14"/>
      <c r="AK139" s="14"/>
      <c r="AL139" s="14"/>
      <c r="AM139" s="14"/>
    </row>
    <row r="140" spans="1:39" x14ac:dyDescent="0.2">
      <c r="A140" s="194"/>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4"/>
      <c r="AB140" s="14"/>
      <c r="AC140" s="14"/>
      <c r="AD140" s="14"/>
      <c r="AE140" s="194"/>
      <c r="AF140" s="194"/>
      <c r="AG140" s="14"/>
      <c r="AH140" s="14"/>
      <c r="AI140" s="14"/>
      <c r="AJ140" s="14"/>
      <c r="AK140" s="14"/>
      <c r="AL140" s="14"/>
      <c r="AM140" s="14"/>
    </row>
    <row r="141" spans="1:39" x14ac:dyDescent="0.2">
      <c r="A141" s="194"/>
      <c r="B141" s="194"/>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4"/>
      <c r="AB141" s="14"/>
      <c r="AC141" s="14"/>
      <c r="AD141" s="14"/>
      <c r="AE141" s="194"/>
      <c r="AF141" s="194"/>
      <c r="AG141" s="14"/>
      <c r="AH141" s="14"/>
      <c r="AI141" s="14"/>
      <c r="AJ141" s="14"/>
      <c r="AK141" s="14"/>
      <c r="AL141" s="14"/>
      <c r="AM141" s="14"/>
    </row>
    <row r="142" spans="1:39" x14ac:dyDescent="0.2">
      <c r="A142" s="194"/>
      <c r="B142" s="194"/>
      <c r="C142" s="194"/>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4"/>
      <c r="AB142" s="14"/>
      <c r="AC142" s="14"/>
      <c r="AD142" s="14"/>
      <c r="AE142" s="194"/>
      <c r="AF142" s="194"/>
      <c r="AG142" s="14"/>
      <c r="AH142" s="14"/>
      <c r="AI142" s="14"/>
      <c r="AJ142" s="14"/>
      <c r="AK142" s="14"/>
      <c r="AL142" s="14"/>
      <c r="AM142" s="14"/>
    </row>
    <row r="143" spans="1:39" x14ac:dyDescent="0.2">
      <c r="A143" s="194"/>
      <c r="B143" s="194"/>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4"/>
      <c r="AB143" s="14"/>
      <c r="AC143" s="14"/>
      <c r="AD143" s="14"/>
      <c r="AE143" s="194"/>
      <c r="AF143" s="194"/>
      <c r="AG143" s="14"/>
      <c r="AH143" s="14"/>
      <c r="AI143" s="14"/>
      <c r="AJ143" s="14"/>
      <c r="AK143" s="14"/>
      <c r="AL143" s="14"/>
      <c r="AM143" s="14"/>
    </row>
    <row r="144" spans="1:39" x14ac:dyDescent="0.2">
      <c r="A144" s="194"/>
      <c r="B144" s="194"/>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4"/>
      <c r="AB144" s="14"/>
      <c r="AC144" s="14"/>
      <c r="AD144" s="14"/>
      <c r="AE144" s="194"/>
      <c r="AF144" s="194"/>
      <c r="AG144" s="14"/>
      <c r="AH144" s="14"/>
      <c r="AI144" s="14"/>
      <c r="AJ144" s="14"/>
      <c r="AK144" s="14"/>
      <c r="AL144" s="14"/>
      <c r="AM144" s="14"/>
    </row>
    <row r="145" spans="1:39" x14ac:dyDescent="0.2">
      <c r="A145" s="194"/>
      <c r="B145" s="194"/>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4"/>
      <c r="AB145" s="14"/>
      <c r="AC145" s="14"/>
      <c r="AD145" s="14"/>
      <c r="AE145" s="194"/>
      <c r="AF145" s="194"/>
      <c r="AG145" s="14"/>
      <c r="AH145" s="14"/>
      <c r="AI145" s="14"/>
      <c r="AJ145" s="14"/>
      <c r="AK145" s="14"/>
      <c r="AL145" s="14"/>
      <c r="AM145" s="14"/>
    </row>
    <row r="146" spans="1:39" x14ac:dyDescent="0.2">
      <c r="A146" s="194"/>
      <c r="B146" s="194"/>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4"/>
      <c r="AB146" s="14"/>
      <c r="AC146" s="14"/>
      <c r="AD146" s="14"/>
      <c r="AE146" s="194"/>
      <c r="AF146" s="194"/>
      <c r="AG146" s="14"/>
      <c r="AH146" s="14"/>
      <c r="AI146" s="14"/>
      <c r="AJ146" s="14"/>
      <c r="AK146" s="14"/>
      <c r="AL146" s="14"/>
      <c r="AM146" s="14"/>
    </row>
    <row r="147" spans="1:39" x14ac:dyDescent="0.2">
      <c r="A147" s="194"/>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4"/>
      <c r="AB147" s="14"/>
      <c r="AC147" s="14"/>
      <c r="AD147" s="14"/>
      <c r="AE147" s="194"/>
      <c r="AF147" s="194"/>
      <c r="AG147" s="14"/>
      <c r="AH147" s="14"/>
      <c r="AI147" s="14"/>
      <c r="AJ147" s="14"/>
      <c r="AK147" s="14"/>
      <c r="AL147" s="14"/>
      <c r="AM147" s="14"/>
    </row>
    <row r="148" spans="1:39" x14ac:dyDescent="0.2">
      <c r="A148" s="194"/>
      <c r="B148" s="194"/>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4"/>
      <c r="AB148" s="14"/>
      <c r="AC148" s="14"/>
      <c r="AD148" s="14"/>
      <c r="AE148" s="194"/>
      <c r="AF148" s="194"/>
      <c r="AG148" s="14"/>
      <c r="AH148" s="14"/>
      <c r="AI148" s="14"/>
      <c r="AJ148" s="14"/>
      <c r="AK148" s="14"/>
      <c r="AL148" s="14"/>
      <c r="AM148" s="14"/>
    </row>
    <row r="149" spans="1:39" x14ac:dyDescent="0.2">
      <c r="A149" s="194"/>
      <c r="B149" s="194"/>
      <c r="C149" s="194"/>
      <c r="D149" s="194"/>
      <c r="E149" s="194"/>
      <c r="F149" s="194"/>
      <c r="G149" s="194"/>
      <c r="H149" s="194"/>
      <c r="I149" s="194"/>
      <c r="J149" s="194"/>
      <c r="K149" s="194"/>
      <c r="L149" s="194"/>
      <c r="M149" s="194"/>
      <c r="N149" s="194"/>
      <c r="O149" s="194"/>
      <c r="P149" s="194"/>
      <c r="Q149" s="194"/>
      <c r="R149" s="194"/>
      <c r="S149" s="194"/>
      <c r="T149" s="194"/>
      <c r="U149" s="194"/>
      <c r="V149" s="194"/>
      <c r="W149" s="194"/>
      <c r="X149" s="194"/>
      <c r="Y149" s="194"/>
      <c r="Z149" s="194"/>
      <c r="AA149" s="14"/>
      <c r="AB149" s="14"/>
      <c r="AC149" s="14"/>
      <c r="AD149" s="14"/>
      <c r="AE149" s="194"/>
      <c r="AF149" s="194"/>
      <c r="AG149" s="14"/>
      <c r="AH149" s="14"/>
      <c r="AI149" s="14"/>
      <c r="AJ149" s="14"/>
      <c r="AK149" s="14"/>
      <c r="AL149" s="14"/>
      <c r="AM149" s="14"/>
    </row>
    <row r="150" spans="1:39" x14ac:dyDescent="0.2">
      <c r="A150" s="194"/>
      <c r="B150" s="194"/>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4"/>
      <c r="AB150" s="14"/>
      <c r="AC150" s="14"/>
      <c r="AD150" s="14"/>
      <c r="AE150" s="194"/>
      <c r="AF150" s="194"/>
      <c r="AG150" s="14"/>
      <c r="AH150" s="14"/>
      <c r="AI150" s="14"/>
      <c r="AJ150" s="14"/>
      <c r="AK150" s="14"/>
      <c r="AL150" s="14"/>
      <c r="AM150" s="14"/>
    </row>
    <row r="151" spans="1:39" x14ac:dyDescent="0.2">
      <c r="A151" s="194"/>
      <c r="B151" s="194"/>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4"/>
      <c r="AB151" s="14"/>
      <c r="AC151" s="14"/>
      <c r="AD151" s="14"/>
      <c r="AE151" s="194"/>
      <c r="AF151" s="194"/>
      <c r="AG151" s="14"/>
      <c r="AH151" s="14"/>
      <c r="AI151" s="14"/>
      <c r="AJ151" s="14"/>
      <c r="AK151" s="14"/>
      <c r="AL151" s="14"/>
      <c r="AM151" s="14"/>
    </row>
    <row r="152" spans="1:39" x14ac:dyDescent="0.2">
      <c r="A152" s="194"/>
      <c r="B152" s="194"/>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4"/>
      <c r="AB152" s="14"/>
      <c r="AC152" s="14"/>
      <c r="AD152" s="14"/>
      <c r="AE152" s="194"/>
      <c r="AF152" s="194"/>
      <c r="AG152" s="14"/>
      <c r="AH152" s="14"/>
      <c r="AI152" s="14"/>
      <c r="AJ152" s="14"/>
      <c r="AK152" s="14"/>
      <c r="AL152" s="14"/>
      <c r="AM152" s="14"/>
    </row>
    <row r="153" spans="1:39" x14ac:dyDescent="0.2">
      <c r="A153" s="194"/>
      <c r="B153" s="194"/>
      <c r="C153" s="194"/>
      <c r="D153" s="194"/>
      <c r="E153" s="194"/>
      <c r="F153" s="194"/>
      <c r="G153" s="194"/>
      <c r="H153" s="194"/>
      <c r="I153" s="194"/>
      <c r="J153" s="194"/>
      <c r="K153" s="194"/>
      <c r="L153" s="194"/>
      <c r="M153" s="194"/>
      <c r="N153" s="194"/>
      <c r="O153" s="194"/>
      <c r="P153" s="194"/>
      <c r="Q153" s="194"/>
      <c r="R153" s="194"/>
      <c r="S153" s="194"/>
      <c r="T153" s="194"/>
      <c r="U153" s="194"/>
      <c r="V153" s="194"/>
      <c r="W153" s="194"/>
      <c r="X153" s="194"/>
      <c r="Y153" s="194"/>
      <c r="Z153" s="194"/>
      <c r="AA153" s="14"/>
      <c r="AB153" s="14"/>
      <c r="AC153" s="14"/>
      <c r="AD153" s="14"/>
      <c r="AE153" s="194"/>
      <c r="AF153" s="194"/>
      <c r="AG153" s="14"/>
      <c r="AH153" s="14"/>
      <c r="AI153" s="14"/>
      <c r="AJ153" s="14"/>
      <c r="AK153" s="14"/>
      <c r="AL153" s="14"/>
      <c r="AM153" s="14"/>
    </row>
    <row r="154" spans="1:39" x14ac:dyDescent="0.2">
      <c r="A154" s="194"/>
      <c r="B154" s="194"/>
      <c r="C154" s="194"/>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4"/>
      <c r="AB154" s="14"/>
      <c r="AC154" s="14"/>
      <c r="AD154" s="14"/>
      <c r="AE154" s="194"/>
      <c r="AF154" s="194"/>
      <c r="AG154" s="14"/>
      <c r="AH154" s="14"/>
      <c r="AI154" s="14"/>
      <c r="AJ154" s="14"/>
      <c r="AK154" s="14"/>
      <c r="AL154" s="14"/>
      <c r="AM154" s="14"/>
    </row>
    <row r="155" spans="1:39" x14ac:dyDescent="0.2">
      <c r="A155" s="194"/>
      <c r="B155" s="194"/>
      <c r="C155" s="194"/>
      <c r="D155" s="194"/>
      <c r="E155" s="194"/>
      <c r="F155" s="194"/>
      <c r="G155" s="194"/>
      <c r="H155" s="194"/>
      <c r="I155" s="194"/>
      <c r="J155" s="194"/>
      <c r="K155" s="194"/>
      <c r="L155" s="194"/>
      <c r="M155" s="194"/>
      <c r="N155" s="194"/>
      <c r="O155" s="194"/>
      <c r="P155" s="194"/>
      <c r="Q155" s="194"/>
      <c r="R155" s="194"/>
      <c r="S155" s="194"/>
      <c r="T155" s="194"/>
      <c r="U155" s="194"/>
      <c r="V155" s="194"/>
      <c r="W155" s="194"/>
      <c r="X155" s="194"/>
      <c r="Y155" s="194"/>
      <c r="Z155" s="194"/>
      <c r="AA155" s="14"/>
      <c r="AB155" s="14"/>
      <c r="AC155" s="14"/>
      <c r="AD155" s="14"/>
      <c r="AE155" s="194"/>
      <c r="AF155" s="194"/>
      <c r="AG155" s="14"/>
      <c r="AH155" s="14"/>
      <c r="AI155" s="14"/>
      <c r="AJ155" s="14"/>
      <c r="AK155" s="14"/>
      <c r="AL155" s="14"/>
      <c r="AM155" s="14"/>
    </row>
    <row r="156" spans="1:39" x14ac:dyDescent="0.2">
      <c r="A156" s="194"/>
      <c r="B156" s="194"/>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4"/>
      <c r="AB156" s="14"/>
      <c r="AC156" s="14"/>
      <c r="AD156" s="14"/>
      <c r="AE156" s="194"/>
      <c r="AF156" s="194"/>
      <c r="AG156" s="14"/>
      <c r="AH156" s="14"/>
      <c r="AI156" s="14"/>
      <c r="AJ156" s="14"/>
      <c r="AK156" s="14"/>
      <c r="AL156" s="14"/>
      <c r="AM156" s="14"/>
    </row>
    <row r="157" spans="1:39" x14ac:dyDescent="0.2">
      <c r="A157" s="194"/>
      <c r="B157" s="194"/>
      <c r="C157" s="194"/>
      <c r="D157" s="194"/>
      <c r="E157" s="194"/>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4"/>
      <c r="AB157" s="14"/>
      <c r="AC157" s="14"/>
      <c r="AD157" s="14"/>
      <c r="AE157" s="194"/>
      <c r="AF157" s="194"/>
      <c r="AG157" s="14"/>
      <c r="AH157" s="14"/>
      <c r="AI157" s="14"/>
      <c r="AJ157" s="14"/>
      <c r="AK157" s="14"/>
      <c r="AL157" s="14"/>
      <c r="AM157" s="14"/>
    </row>
    <row r="158" spans="1:39" x14ac:dyDescent="0.2">
      <c r="A158" s="194"/>
      <c r="B158" s="194"/>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4"/>
      <c r="AB158" s="14"/>
      <c r="AC158" s="14"/>
      <c r="AD158" s="14"/>
      <c r="AE158" s="194"/>
      <c r="AF158" s="194"/>
      <c r="AG158" s="14"/>
      <c r="AH158" s="14"/>
      <c r="AI158" s="14"/>
      <c r="AJ158" s="14"/>
      <c r="AK158" s="14"/>
      <c r="AL158" s="14"/>
      <c r="AM158" s="14"/>
    </row>
    <row r="159" spans="1:39" x14ac:dyDescent="0.2">
      <c r="A159" s="194"/>
      <c r="B159" s="194"/>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4"/>
      <c r="AB159" s="14"/>
      <c r="AC159" s="14"/>
      <c r="AD159" s="14"/>
      <c r="AE159" s="194"/>
      <c r="AF159" s="194"/>
      <c r="AG159" s="14"/>
      <c r="AH159" s="14"/>
      <c r="AI159" s="14"/>
      <c r="AJ159" s="14"/>
      <c r="AK159" s="14"/>
      <c r="AL159" s="14"/>
      <c r="AM159" s="14"/>
    </row>
    <row r="160" spans="1:39" x14ac:dyDescent="0.2">
      <c r="A160" s="194"/>
      <c r="B160" s="194"/>
      <c r="C160" s="194"/>
      <c r="D160" s="194"/>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4"/>
      <c r="AB160" s="14"/>
      <c r="AC160" s="14"/>
      <c r="AD160" s="14"/>
      <c r="AE160" s="194"/>
      <c r="AF160" s="194"/>
      <c r="AG160" s="14"/>
      <c r="AH160" s="14"/>
      <c r="AI160" s="14"/>
      <c r="AJ160" s="14"/>
      <c r="AK160" s="14"/>
      <c r="AL160" s="14"/>
      <c r="AM160" s="14"/>
    </row>
    <row r="161" spans="1:39" x14ac:dyDescent="0.2">
      <c r="A161" s="194"/>
      <c r="B161" s="194"/>
      <c r="C161" s="194"/>
      <c r="D161" s="194"/>
      <c r="E161" s="194"/>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4"/>
      <c r="AB161" s="14"/>
      <c r="AC161" s="14"/>
      <c r="AD161" s="14"/>
      <c r="AE161" s="194"/>
      <c r="AF161" s="194"/>
      <c r="AG161" s="14"/>
      <c r="AH161" s="14"/>
      <c r="AI161" s="14"/>
      <c r="AJ161" s="14"/>
      <c r="AK161" s="14"/>
      <c r="AL161" s="14"/>
      <c r="AM161" s="14"/>
    </row>
    <row r="162" spans="1:39" x14ac:dyDescent="0.2">
      <c r="A162" s="194"/>
      <c r="B162" s="194"/>
      <c r="C162" s="194"/>
      <c r="D162" s="194"/>
      <c r="E162" s="194"/>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4"/>
      <c r="AB162" s="14"/>
      <c r="AC162" s="14"/>
      <c r="AD162" s="14"/>
      <c r="AE162" s="194"/>
      <c r="AF162" s="194"/>
      <c r="AG162" s="14"/>
      <c r="AH162" s="14"/>
      <c r="AI162" s="14"/>
      <c r="AJ162" s="14"/>
      <c r="AK162" s="14"/>
      <c r="AL162" s="14"/>
      <c r="AM162" s="14"/>
    </row>
    <row r="163" spans="1:39" x14ac:dyDescent="0.2">
      <c r="A163" s="194"/>
      <c r="B163" s="194"/>
      <c r="C163" s="194"/>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4"/>
      <c r="AB163" s="14"/>
      <c r="AC163" s="14"/>
      <c r="AD163" s="14"/>
      <c r="AE163" s="194"/>
      <c r="AF163" s="194"/>
      <c r="AG163" s="14"/>
      <c r="AH163" s="14"/>
      <c r="AI163" s="14"/>
      <c r="AJ163" s="14"/>
      <c r="AK163" s="14"/>
      <c r="AL163" s="14"/>
      <c r="AM163" s="14"/>
    </row>
    <row r="164" spans="1:39" x14ac:dyDescent="0.2">
      <c r="A164" s="194"/>
      <c r="B164" s="194"/>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4"/>
      <c r="AB164" s="14"/>
      <c r="AC164" s="14"/>
      <c r="AD164" s="14"/>
      <c r="AE164" s="194"/>
      <c r="AF164" s="194"/>
      <c r="AG164" s="14"/>
      <c r="AH164" s="14"/>
      <c r="AI164" s="14"/>
      <c r="AJ164" s="14"/>
      <c r="AK164" s="14"/>
      <c r="AL164" s="14"/>
      <c r="AM164" s="14"/>
    </row>
    <row r="165" spans="1:39" x14ac:dyDescent="0.2">
      <c r="A165" s="194"/>
      <c r="B165" s="194"/>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4"/>
      <c r="AB165" s="14"/>
      <c r="AC165" s="14"/>
      <c r="AD165" s="14"/>
      <c r="AE165" s="194"/>
      <c r="AF165" s="194"/>
      <c r="AG165" s="14"/>
      <c r="AH165" s="14"/>
      <c r="AI165" s="14"/>
      <c r="AJ165" s="14"/>
      <c r="AK165" s="14"/>
      <c r="AL165" s="14"/>
      <c r="AM165" s="14"/>
    </row>
    <row r="166" spans="1:39" x14ac:dyDescent="0.2">
      <c r="A166" s="194"/>
      <c r="B166" s="194"/>
      <c r="C166" s="194"/>
      <c r="D166" s="194"/>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4"/>
      <c r="AB166" s="14"/>
      <c r="AC166" s="14"/>
      <c r="AD166" s="14"/>
      <c r="AE166" s="194"/>
      <c r="AF166" s="194"/>
      <c r="AG166" s="14"/>
      <c r="AH166" s="14"/>
      <c r="AI166" s="14"/>
      <c r="AJ166" s="14"/>
      <c r="AK166" s="14"/>
      <c r="AL166" s="14"/>
      <c r="AM166" s="14"/>
    </row>
    <row r="167" spans="1:39" x14ac:dyDescent="0.2">
      <c r="A167" s="194"/>
      <c r="B167" s="194"/>
      <c r="C167" s="194"/>
      <c r="D167" s="194"/>
      <c r="E167" s="194"/>
      <c r="F167" s="194"/>
      <c r="G167" s="194"/>
      <c r="H167" s="194"/>
      <c r="I167" s="194"/>
      <c r="J167" s="194"/>
      <c r="K167" s="194"/>
      <c r="L167" s="194"/>
      <c r="M167" s="194"/>
      <c r="N167" s="194"/>
      <c r="O167" s="194"/>
      <c r="P167" s="194"/>
      <c r="Q167" s="194"/>
      <c r="R167" s="194"/>
      <c r="S167" s="194"/>
      <c r="T167" s="194"/>
      <c r="U167" s="194"/>
      <c r="V167" s="194"/>
      <c r="W167" s="194"/>
      <c r="X167" s="194"/>
      <c r="Y167" s="194"/>
      <c r="Z167" s="194"/>
      <c r="AA167" s="14"/>
      <c r="AB167" s="14"/>
      <c r="AC167" s="14"/>
      <c r="AD167" s="14"/>
      <c r="AE167" s="194"/>
      <c r="AF167" s="194"/>
      <c r="AG167" s="14"/>
      <c r="AH167" s="14"/>
      <c r="AI167" s="14"/>
      <c r="AJ167" s="14"/>
      <c r="AK167" s="14"/>
      <c r="AL167" s="14"/>
      <c r="AM167" s="14"/>
    </row>
    <row r="168" spans="1:39" x14ac:dyDescent="0.2">
      <c r="A168" s="194"/>
      <c r="B168" s="194"/>
      <c r="C168" s="194"/>
      <c r="D168" s="194"/>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c r="AA168" s="14"/>
      <c r="AB168" s="14"/>
      <c r="AC168" s="14"/>
      <c r="AD168" s="14"/>
      <c r="AE168" s="194"/>
      <c r="AF168" s="194"/>
      <c r="AG168" s="14"/>
      <c r="AH168" s="14"/>
      <c r="AI168" s="14"/>
      <c r="AJ168" s="14"/>
      <c r="AK168" s="14"/>
      <c r="AL168" s="14"/>
      <c r="AM168" s="14"/>
    </row>
    <row r="169" spans="1:39" x14ac:dyDescent="0.2">
      <c r="A169" s="194"/>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4"/>
      <c r="AB169" s="14"/>
      <c r="AC169" s="14"/>
      <c r="AD169" s="14"/>
      <c r="AE169" s="194"/>
      <c r="AF169" s="194"/>
      <c r="AG169" s="14"/>
      <c r="AH169" s="14"/>
      <c r="AI169" s="14"/>
      <c r="AJ169" s="14"/>
      <c r="AK169" s="14"/>
      <c r="AL169" s="14"/>
      <c r="AM169" s="14"/>
    </row>
    <row r="170" spans="1:39" x14ac:dyDescent="0.2">
      <c r="A170" s="194"/>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4"/>
      <c r="AB170" s="14"/>
      <c r="AC170" s="14"/>
      <c r="AD170" s="14"/>
      <c r="AE170" s="194"/>
      <c r="AF170" s="194"/>
      <c r="AG170" s="14"/>
      <c r="AH170" s="14"/>
      <c r="AI170" s="14"/>
      <c r="AJ170" s="14"/>
      <c r="AK170" s="14"/>
      <c r="AL170" s="14"/>
      <c r="AM170" s="14"/>
    </row>
    <row r="171" spans="1:39" x14ac:dyDescent="0.2">
      <c r="A171" s="194"/>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4"/>
      <c r="AB171" s="14"/>
      <c r="AC171" s="14"/>
      <c r="AD171" s="14"/>
      <c r="AE171" s="194"/>
      <c r="AF171" s="194"/>
      <c r="AG171" s="14"/>
      <c r="AH171" s="14"/>
      <c r="AI171" s="14"/>
      <c r="AJ171" s="14"/>
      <c r="AK171" s="14"/>
      <c r="AL171" s="14"/>
      <c r="AM171" s="14"/>
    </row>
    <row r="172" spans="1:39" x14ac:dyDescent="0.2">
      <c r="A172" s="194"/>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4"/>
      <c r="AB172" s="14"/>
      <c r="AC172" s="14"/>
      <c r="AD172" s="14"/>
      <c r="AE172" s="194"/>
      <c r="AF172" s="194"/>
      <c r="AG172" s="14"/>
      <c r="AH172" s="14"/>
      <c r="AI172" s="14"/>
      <c r="AJ172" s="14"/>
      <c r="AK172" s="14"/>
      <c r="AL172" s="14"/>
      <c r="AM172" s="14"/>
    </row>
    <row r="173" spans="1:39" x14ac:dyDescent="0.2">
      <c r="A173" s="194"/>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4"/>
      <c r="AB173" s="14"/>
      <c r="AC173" s="14"/>
      <c r="AD173" s="14"/>
      <c r="AE173" s="194"/>
      <c r="AF173" s="194"/>
      <c r="AG173" s="14"/>
      <c r="AH173" s="14"/>
      <c r="AI173" s="14"/>
      <c r="AJ173" s="14"/>
      <c r="AK173" s="14"/>
      <c r="AL173" s="14"/>
      <c r="AM173" s="14"/>
    </row>
    <row r="174" spans="1:39" x14ac:dyDescent="0.2">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4"/>
      <c r="AB174" s="14"/>
      <c r="AC174" s="14"/>
      <c r="AD174" s="14"/>
      <c r="AE174" s="194"/>
      <c r="AF174" s="194"/>
      <c r="AG174" s="14"/>
      <c r="AH174" s="14"/>
      <c r="AI174" s="14"/>
      <c r="AJ174" s="14"/>
      <c r="AK174" s="14"/>
      <c r="AL174" s="14"/>
      <c r="AM174" s="14"/>
    </row>
    <row r="175" spans="1:39" x14ac:dyDescent="0.2">
      <c r="A175" s="194"/>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4"/>
      <c r="AB175" s="14"/>
      <c r="AC175" s="14"/>
      <c r="AD175" s="14"/>
      <c r="AE175" s="194"/>
      <c r="AF175" s="194"/>
      <c r="AG175" s="14"/>
      <c r="AH175" s="14"/>
      <c r="AI175" s="14"/>
      <c r="AJ175" s="14"/>
      <c r="AK175" s="14"/>
      <c r="AL175" s="14"/>
      <c r="AM175" s="14"/>
    </row>
    <row r="176" spans="1:39" x14ac:dyDescent="0.2">
      <c r="A176" s="194"/>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4"/>
      <c r="AB176" s="14"/>
      <c r="AC176" s="14"/>
      <c r="AD176" s="14"/>
      <c r="AE176" s="194"/>
      <c r="AF176" s="194"/>
      <c r="AG176" s="14"/>
      <c r="AH176" s="14"/>
      <c r="AI176" s="14"/>
      <c r="AJ176" s="14"/>
      <c r="AK176" s="14"/>
      <c r="AL176" s="14"/>
      <c r="AM176" s="14"/>
    </row>
    <row r="177" spans="1:39" x14ac:dyDescent="0.2">
      <c r="A177" s="194"/>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4"/>
      <c r="AB177" s="14"/>
      <c r="AC177" s="14"/>
      <c r="AD177" s="14"/>
      <c r="AE177" s="194"/>
      <c r="AF177" s="194"/>
      <c r="AG177" s="14"/>
      <c r="AH177" s="14"/>
      <c r="AI177" s="14"/>
      <c r="AJ177" s="14"/>
      <c r="AK177" s="14"/>
      <c r="AL177" s="14"/>
      <c r="AM177" s="14"/>
    </row>
    <row r="178" spans="1:39" x14ac:dyDescent="0.2">
      <c r="A178" s="194"/>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4"/>
      <c r="AB178" s="14"/>
      <c r="AC178" s="14"/>
      <c r="AD178" s="14"/>
      <c r="AE178" s="194"/>
      <c r="AF178" s="194"/>
      <c r="AG178" s="14"/>
      <c r="AH178" s="14"/>
      <c r="AI178" s="14"/>
      <c r="AJ178" s="14"/>
      <c r="AK178" s="14"/>
      <c r="AL178" s="14"/>
      <c r="AM178" s="14"/>
    </row>
    <row r="179" spans="1:39" x14ac:dyDescent="0.2">
      <c r="A179" s="194"/>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4"/>
      <c r="AB179" s="14"/>
      <c r="AC179" s="14"/>
      <c r="AD179" s="14"/>
      <c r="AE179" s="194"/>
      <c r="AF179" s="194"/>
      <c r="AG179" s="14"/>
      <c r="AH179" s="14"/>
      <c r="AI179" s="14"/>
      <c r="AJ179" s="14"/>
      <c r="AK179" s="14"/>
      <c r="AL179" s="14"/>
      <c r="AM179" s="14"/>
    </row>
    <row r="180" spans="1:39" x14ac:dyDescent="0.2">
      <c r="A180" s="194"/>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4"/>
      <c r="AB180" s="14"/>
      <c r="AC180" s="14"/>
      <c r="AD180" s="14"/>
      <c r="AE180" s="194"/>
      <c r="AF180" s="194"/>
      <c r="AG180" s="14"/>
      <c r="AH180" s="14"/>
      <c r="AI180" s="14"/>
      <c r="AJ180" s="14"/>
      <c r="AK180" s="14"/>
      <c r="AL180" s="14"/>
      <c r="AM180" s="14"/>
    </row>
    <row r="181" spans="1:39" x14ac:dyDescent="0.2">
      <c r="A181" s="194"/>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4"/>
      <c r="AB181" s="14"/>
      <c r="AC181" s="14"/>
      <c r="AD181" s="14"/>
      <c r="AE181" s="194"/>
      <c r="AF181" s="194"/>
      <c r="AG181" s="14"/>
      <c r="AH181" s="14"/>
      <c r="AI181" s="14"/>
      <c r="AJ181" s="14"/>
      <c r="AK181" s="14"/>
      <c r="AL181" s="14"/>
      <c r="AM181" s="14"/>
    </row>
    <row r="182" spans="1:39" x14ac:dyDescent="0.2">
      <c r="A182" s="194"/>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4"/>
      <c r="AB182" s="14"/>
      <c r="AC182" s="14"/>
      <c r="AD182" s="14"/>
      <c r="AE182" s="194"/>
      <c r="AF182" s="194"/>
      <c r="AG182" s="14"/>
      <c r="AH182" s="14"/>
      <c r="AI182" s="14"/>
      <c r="AJ182" s="14"/>
      <c r="AK182" s="14"/>
      <c r="AL182" s="14"/>
      <c r="AM182" s="14"/>
    </row>
    <row r="183" spans="1:39" x14ac:dyDescent="0.2">
      <c r="A183" s="194"/>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4"/>
      <c r="AB183" s="14"/>
      <c r="AC183" s="14"/>
      <c r="AD183" s="14"/>
      <c r="AE183" s="194"/>
      <c r="AF183" s="194"/>
      <c r="AG183" s="14"/>
      <c r="AH183" s="14"/>
      <c r="AI183" s="14"/>
      <c r="AJ183" s="14"/>
      <c r="AK183" s="14"/>
      <c r="AL183" s="14"/>
      <c r="AM183" s="14"/>
    </row>
    <row r="184" spans="1:39" x14ac:dyDescent="0.2">
      <c r="A184" s="194"/>
      <c r="B184" s="194"/>
      <c r="C184" s="194"/>
      <c r="D184" s="194"/>
      <c r="E184" s="194"/>
      <c r="F184" s="194"/>
      <c r="G184" s="194"/>
      <c r="H184" s="194"/>
      <c r="I184" s="194"/>
      <c r="J184" s="194"/>
      <c r="K184" s="194"/>
      <c r="L184" s="194"/>
      <c r="M184" s="194"/>
      <c r="N184" s="194"/>
      <c r="O184" s="194"/>
      <c r="P184" s="194"/>
      <c r="Q184" s="194"/>
      <c r="R184" s="194"/>
      <c r="S184" s="194"/>
      <c r="T184" s="194"/>
      <c r="U184" s="194"/>
      <c r="V184" s="194"/>
      <c r="W184" s="194"/>
      <c r="X184" s="194"/>
      <c r="Y184" s="194"/>
      <c r="Z184" s="194"/>
      <c r="AA184" s="14"/>
      <c r="AB184" s="14"/>
      <c r="AC184" s="14"/>
      <c r="AD184" s="14"/>
      <c r="AE184" s="194"/>
      <c r="AF184" s="194"/>
      <c r="AG184" s="14"/>
      <c r="AH184" s="14"/>
      <c r="AI184" s="14"/>
      <c r="AJ184" s="14"/>
      <c r="AK184" s="14"/>
      <c r="AL184" s="14"/>
      <c r="AM184" s="14"/>
    </row>
    <row r="185" spans="1:39" x14ac:dyDescent="0.2">
      <c r="A185" s="194"/>
      <c r="B185" s="194"/>
      <c r="C185" s="194"/>
      <c r="D185" s="194"/>
      <c r="E185" s="194"/>
      <c r="F185" s="194"/>
      <c r="G185" s="194"/>
      <c r="H185" s="194"/>
      <c r="I185" s="194"/>
      <c r="J185" s="194"/>
      <c r="K185" s="194"/>
      <c r="L185" s="194"/>
      <c r="M185" s="194"/>
      <c r="N185" s="194"/>
      <c r="O185" s="194"/>
      <c r="P185" s="194"/>
      <c r="Q185" s="194"/>
      <c r="R185" s="194"/>
      <c r="S185" s="194"/>
      <c r="T185" s="194"/>
      <c r="U185" s="194"/>
      <c r="V185" s="194"/>
      <c r="W185" s="194"/>
      <c r="X185" s="194"/>
      <c r="Y185" s="194"/>
      <c r="Z185" s="194"/>
      <c r="AA185" s="14"/>
      <c r="AB185" s="14"/>
      <c r="AC185" s="14"/>
      <c r="AD185" s="14"/>
      <c r="AE185" s="194"/>
      <c r="AF185" s="194"/>
      <c r="AG185" s="14"/>
      <c r="AH185" s="14"/>
      <c r="AI185" s="14"/>
      <c r="AJ185" s="14"/>
      <c r="AK185" s="14"/>
      <c r="AL185" s="14"/>
      <c r="AM185" s="14"/>
    </row>
    <row r="186" spans="1:39" x14ac:dyDescent="0.2">
      <c r="A186" s="194"/>
      <c r="B186" s="194"/>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4"/>
      <c r="AB186" s="14"/>
      <c r="AC186" s="14"/>
      <c r="AD186" s="14"/>
      <c r="AE186" s="194"/>
      <c r="AF186" s="194"/>
      <c r="AG186" s="14"/>
      <c r="AH186" s="14"/>
      <c r="AI186" s="14"/>
      <c r="AJ186" s="14"/>
      <c r="AK186" s="14"/>
      <c r="AL186" s="14"/>
      <c r="AM186" s="14"/>
    </row>
    <row r="187" spans="1:39" x14ac:dyDescent="0.2">
      <c r="A187" s="194"/>
      <c r="B187" s="194"/>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4"/>
      <c r="AB187" s="14"/>
      <c r="AC187" s="14"/>
      <c r="AD187" s="14"/>
      <c r="AE187" s="194"/>
      <c r="AF187" s="194"/>
      <c r="AG187" s="14"/>
      <c r="AH187" s="14"/>
      <c r="AI187" s="14"/>
      <c r="AJ187" s="14"/>
      <c r="AK187" s="14"/>
      <c r="AL187" s="14"/>
      <c r="AM187" s="14"/>
    </row>
    <row r="188" spans="1:39" x14ac:dyDescent="0.2">
      <c r="A188" s="194"/>
      <c r="B188" s="194"/>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4"/>
      <c r="AB188" s="14"/>
      <c r="AC188" s="14"/>
      <c r="AD188" s="14"/>
      <c r="AE188" s="194"/>
      <c r="AF188" s="194"/>
      <c r="AG188" s="14"/>
      <c r="AH188" s="14"/>
      <c r="AI188" s="14"/>
      <c r="AJ188" s="14"/>
      <c r="AK188" s="14"/>
      <c r="AL188" s="14"/>
      <c r="AM188" s="14"/>
    </row>
    <row r="189" spans="1:39" x14ac:dyDescent="0.2">
      <c r="A189" s="194"/>
      <c r="B189" s="194"/>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4"/>
      <c r="AB189" s="14"/>
      <c r="AC189" s="14"/>
      <c r="AD189" s="14"/>
      <c r="AE189" s="194"/>
      <c r="AF189" s="194"/>
      <c r="AG189" s="14"/>
      <c r="AH189" s="14"/>
      <c r="AI189" s="14"/>
      <c r="AJ189" s="14"/>
      <c r="AK189" s="14"/>
      <c r="AL189" s="14"/>
      <c r="AM189" s="14"/>
    </row>
    <row r="190" spans="1:39" x14ac:dyDescent="0.2">
      <c r="A190" s="194"/>
      <c r="B190" s="194"/>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4"/>
      <c r="AB190" s="14"/>
      <c r="AC190" s="14"/>
      <c r="AD190" s="14"/>
      <c r="AE190" s="194"/>
      <c r="AF190" s="194"/>
      <c r="AG190" s="14"/>
      <c r="AH190" s="14"/>
      <c r="AI190" s="14"/>
      <c r="AJ190" s="14"/>
      <c r="AK190" s="14"/>
      <c r="AL190" s="14"/>
      <c r="AM190" s="14"/>
    </row>
    <row r="191" spans="1:39" x14ac:dyDescent="0.2">
      <c r="A191" s="194"/>
      <c r="B191" s="194"/>
      <c r="C191" s="194"/>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4"/>
      <c r="AB191" s="14"/>
      <c r="AC191" s="14"/>
      <c r="AD191" s="14"/>
      <c r="AE191" s="194"/>
      <c r="AF191" s="194"/>
      <c r="AG191" s="14"/>
      <c r="AH191" s="14"/>
      <c r="AI191" s="14"/>
      <c r="AJ191" s="14"/>
      <c r="AK191" s="14"/>
      <c r="AL191" s="14"/>
      <c r="AM191" s="14"/>
    </row>
    <row r="192" spans="1:39" x14ac:dyDescent="0.2">
      <c r="A192" s="194"/>
      <c r="B192" s="194"/>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4"/>
      <c r="AB192" s="14"/>
      <c r="AC192" s="14"/>
      <c r="AD192" s="14"/>
      <c r="AE192" s="194"/>
      <c r="AF192" s="194"/>
      <c r="AG192" s="14"/>
      <c r="AH192" s="14"/>
      <c r="AI192" s="14"/>
      <c r="AJ192" s="14"/>
      <c r="AK192" s="14"/>
      <c r="AL192" s="14"/>
      <c r="AM192" s="14"/>
    </row>
    <row r="193" spans="1:39" x14ac:dyDescent="0.2">
      <c r="A193" s="194"/>
      <c r="B193" s="194"/>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4"/>
      <c r="AB193" s="14"/>
      <c r="AC193" s="14"/>
      <c r="AD193" s="14"/>
      <c r="AE193" s="194"/>
      <c r="AF193" s="194"/>
      <c r="AG193" s="14"/>
      <c r="AH193" s="14"/>
      <c r="AI193" s="14"/>
      <c r="AJ193" s="14"/>
      <c r="AK193" s="14"/>
      <c r="AL193" s="14"/>
      <c r="AM193" s="14"/>
    </row>
    <row r="194" spans="1:39" x14ac:dyDescent="0.2">
      <c r="A194" s="194"/>
      <c r="B194" s="194"/>
      <c r="C194" s="194"/>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4"/>
      <c r="AB194" s="14"/>
      <c r="AC194" s="14"/>
      <c r="AD194" s="14"/>
      <c r="AE194" s="194"/>
      <c r="AF194" s="194"/>
      <c r="AG194" s="14"/>
      <c r="AH194" s="14"/>
      <c r="AI194" s="14"/>
      <c r="AJ194" s="14"/>
      <c r="AK194" s="14"/>
      <c r="AL194" s="14"/>
      <c r="AM194" s="14"/>
    </row>
    <row r="195" spans="1:39" x14ac:dyDescent="0.2">
      <c r="A195" s="194"/>
      <c r="B195" s="194"/>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4"/>
      <c r="AB195" s="14"/>
      <c r="AC195" s="14"/>
      <c r="AD195" s="14"/>
      <c r="AE195" s="194"/>
      <c r="AF195" s="194"/>
      <c r="AG195" s="14"/>
      <c r="AH195" s="14"/>
      <c r="AI195" s="14"/>
      <c r="AJ195" s="14"/>
      <c r="AK195" s="14"/>
      <c r="AL195" s="14"/>
      <c r="AM195" s="14"/>
    </row>
    <row r="196" spans="1:39" x14ac:dyDescent="0.2">
      <c r="A196" s="194"/>
      <c r="B196" s="194"/>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4"/>
      <c r="AB196" s="14"/>
      <c r="AC196" s="14"/>
      <c r="AD196" s="14"/>
      <c r="AE196" s="194"/>
      <c r="AF196" s="194"/>
      <c r="AG196" s="14"/>
      <c r="AH196" s="14"/>
      <c r="AI196" s="14"/>
      <c r="AJ196" s="14"/>
      <c r="AK196" s="14"/>
      <c r="AL196" s="14"/>
      <c r="AM196" s="14"/>
    </row>
    <row r="197" spans="1:39" x14ac:dyDescent="0.2">
      <c r="A197" s="194"/>
      <c r="B197" s="194"/>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4"/>
      <c r="AB197" s="14"/>
      <c r="AC197" s="14"/>
      <c r="AD197" s="14"/>
      <c r="AE197" s="194"/>
      <c r="AF197" s="194"/>
      <c r="AG197" s="14"/>
      <c r="AH197" s="14"/>
      <c r="AI197" s="14"/>
      <c r="AJ197" s="14"/>
      <c r="AK197" s="14"/>
      <c r="AL197" s="14"/>
      <c r="AM197" s="14"/>
    </row>
    <row r="198" spans="1:39" x14ac:dyDescent="0.2">
      <c r="A198" s="194"/>
      <c r="B198" s="194"/>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4"/>
      <c r="AB198" s="14"/>
      <c r="AC198" s="14"/>
      <c r="AD198" s="14"/>
      <c r="AE198" s="194"/>
      <c r="AF198" s="194"/>
      <c r="AG198" s="14"/>
      <c r="AH198" s="14"/>
      <c r="AI198" s="14"/>
      <c r="AJ198" s="14"/>
      <c r="AK198" s="14"/>
      <c r="AL198" s="14"/>
      <c r="AM198" s="14"/>
    </row>
    <row r="199" spans="1:39" x14ac:dyDescent="0.2">
      <c r="A199" s="194"/>
      <c r="B199" s="194"/>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4"/>
      <c r="AB199" s="14"/>
      <c r="AC199" s="14"/>
      <c r="AD199" s="14"/>
      <c r="AE199" s="194"/>
      <c r="AF199" s="194"/>
      <c r="AG199" s="14"/>
      <c r="AH199" s="14"/>
      <c r="AI199" s="14"/>
      <c r="AJ199" s="14"/>
      <c r="AK199" s="14"/>
      <c r="AL199" s="14"/>
      <c r="AM199" s="14"/>
    </row>
    <row r="200" spans="1:39" x14ac:dyDescent="0.2">
      <c r="A200" s="194"/>
      <c r="B200" s="194"/>
      <c r="C200" s="194"/>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4"/>
      <c r="AB200" s="14"/>
      <c r="AC200" s="14"/>
      <c r="AD200" s="14"/>
      <c r="AE200" s="194"/>
      <c r="AF200" s="194"/>
      <c r="AG200" s="14"/>
      <c r="AH200" s="14"/>
      <c r="AI200" s="14"/>
      <c r="AJ200" s="14"/>
      <c r="AK200" s="14"/>
      <c r="AL200" s="14"/>
      <c r="AM200" s="14"/>
    </row>
    <row r="201" spans="1:39" x14ac:dyDescent="0.2">
      <c r="A201" s="194"/>
      <c r="B201" s="194"/>
      <c r="C201" s="194"/>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4"/>
      <c r="AB201" s="14"/>
      <c r="AC201" s="14"/>
      <c r="AD201" s="14"/>
      <c r="AE201" s="194"/>
      <c r="AF201" s="194"/>
      <c r="AG201" s="14"/>
      <c r="AH201" s="14"/>
      <c r="AI201" s="14"/>
      <c r="AJ201" s="14"/>
      <c r="AK201" s="14"/>
      <c r="AL201" s="14"/>
      <c r="AM201" s="14"/>
    </row>
    <row r="202" spans="1:39" x14ac:dyDescent="0.2">
      <c r="A202" s="194"/>
      <c r="B202" s="194"/>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4"/>
      <c r="AB202" s="14"/>
      <c r="AC202" s="14"/>
      <c r="AD202" s="14"/>
      <c r="AE202" s="194"/>
      <c r="AF202" s="194"/>
      <c r="AG202" s="14"/>
      <c r="AH202" s="14"/>
      <c r="AI202" s="14"/>
      <c r="AJ202" s="14"/>
      <c r="AK202" s="14"/>
      <c r="AL202" s="14"/>
      <c r="AM202" s="14"/>
    </row>
    <row r="203" spans="1:39" x14ac:dyDescent="0.2">
      <c r="A203" s="194"/>
      <c r="B203" s="194"/>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4"/>
      <c r="AB203" s="14"/>
      <c r="AC203" s="14"/>
      <c r="AD203" s="14"/>
      <c r="AE203" s="194"/>
      <c r="AF203" s="194"/>
      <c r="AG203" s="14"/>
      <c r="AH203" s="14"/>
      <c r="AI203" s="14"/>
      <c r="AJ203" s="14"/>
      <c r="AK203" s="14"/>
      <c r="AL203" s="14"/>
      <c r="AM203" s="14"/>
    </row>
    <row r="204" spans="1:39" x14ac:dyDescent="0.2">
      <c r="A204" s="194"/>
      <c r="B204" s="194"/>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4"/>
      <c r="AB204" s="14"/>
      <c r="AC204" s="14"/>
      <c r="AD204" s="14"/>
      <c r="AE204" s="194"/>
      <c r="AF204" s="194"/>
      <c r="AG204" s="14"/>
      <c r="AH204" s="14"/>
      <c r="AI204" s="14"/>
      <c r="AJ204" s="14"/>
      <c r="AK204" s="14"/>
      <c r="AL204" s="14"/>
      <c r="AM204" s="14"/>
    </row>
    <row r="205" spans="1:39" x14ac:dyDescent="0.2">
      <c r="A205" s="194"/>
      <c r="B205" s="194"/>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4"/>
      <c r="AB205" s="14"/>
      <c r="AC205" s="14"/>
      <c r="AD205" s="14"/>
      <c r="AE205" s="194"/>
      <c r="AF205" s="194"/>
      <c r="AG205" s="14"/>
      <c r="AH205" s="14"/>
      <c r="AI205" s="14"/>
      <c r="AJ205" s="14"/>
      <c r="AK205" s="14"/>
      <c r="AL205" s="14"/>
      <c r="AM205" s="14"/>
    </row>
    <row r="206" spans="1:39" x14ac:dyDescent="0.2">
      <c r="A206" s="194"/>
      <c r="B206" s="194"/>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4"/>
      <c r="AB206" s="14"/>
      <c r="AC206" s="14"/>
      <c r="AD206" s="14"/>
      <c r="AE206" s="194"/>
      <c r="AF206" s="194"/>
      <c r="AG206" s="14"/>
      <c r="AH206" s="14"/>
      <c r="AI206" s="14"/>
      <c r="AJ206" s="14"/>
      <c r="AK206" s="14"/>
      <c r="AL206" s="14"/>
      <c r="AM206" s="14"/>
    </row>
    <row r="207" spans="1:39" x14ac:dyDescent="0.2">
      <c r="A207" s="194"/>
      <c r="B207" s="194"/>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4"/>
      <c r="AB207" s="14"/>
      <c r="AC207" s="14"/>
      <c r="AD207" s="14"/>
      <c r="AE207" s="194"/>
      <c r="AF207" s="194"/>
      <c r="AG207" s="14"/>
      <c r="AH207" s="14"/>
      <c r="AI207" s="14"/>
      <c r="AJ207" s="14"/>
      <c r="AK207" s="14"/>
      <c r="AL207" s="14"/>
      <c r="AM207" s="14"/>
    </row>
    <row r="208" spans="1:39" x14ac:dyDescent="0.2">
      <c r="A208" s="194"/>
      <c r="B208" s="194"/>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4"/>
      <c r="AB208" s="14"/>
      <c r="AC208" s="14"/>
      <c r="AD208" s="14"/>
      <c r="AE208" s="194"/>
      <c r="AF208" s="194"/>
      <c r="AG208" s="14"/>
      <c r="AH208" s="14"/>
      <c r="AI208" s="14"/>
      <c r="AJ208" s="14"/>
      <c r="AK208" s="14"/>
      <c r="AL208" s="14"/>
      <c r="AM208" s="14"/>
    </row>
    <row r="209" spans="1:39" x14ac:dyDescent="0.2">
      <c r="A209" s="194"/>
      <c r="B209" s="194"/>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4"/>
      <c r="AB209" s="14"/>
      <c r="AC209" s="14"/>
      <c r="AD209" s="14"/>
      <c r="AE209" s="194"/>
      <c r="AF209" s="194"/>
      <c r="AG209" s="14"/>
      <c r="AH209" s="14"/>
      <c r="AI209" s="14"/>
      <c r="AJ209" s="14"/>
      <c r="AK209" s="14"/>
      <c r="AL209" s="14"/>
      <c r="AM209" s="14"/>
    </row>
    <row r="210" spans="1:39" x14ac:dyDescent="0.2">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4"/>
      <c r="AB210" s="14"/>
      <c r="AC210" s="14"/>
      <c r="AD210" s="14"/>
      <c r="AE210" s="194"/>
      <c r="AF210" s="194"/>
      <c r="AG210" s="14"/>
      <c r="AH210" s="14"/>
      <c r="AI210" s="14"/>
      <c r="AJ210" s="14"/>
      <c r="AK210" s="14"/>
      <c r="AL210" s="14"/>
      <c r="AM210" s="14"/>
    </row>
    <row r="211" spans="1:39" x14ac:dyDescent="0.2">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4"/>
      <c r="AB211" s="14"/>
      <c r="AC211" s="14"/>
      <c r="AD211" s="14"/>
      <c r="AE211" s="194"/>
      <c r="AF211" s="194"/>
      <c r="AG211" s="14"/>
      <c r="AH211" s="14"/>
      <c r="AI211" s="14"/>
      <c r="AJ211" s="14"/>
      <c r="AK211" s="14"/>
      <c r="AL211" s="14"/>
      <c r="AM211" s="14"/>
    </row>
    <row r="212" spans="1:39" x14ac:dyDescent="0.2">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4"/>
      <c r="AB212" s="14"/>
      <c r="AC212" s="14"/>
      <c r="AD212" s="14"/>
      <c r="AE212" s="194"/>
      <c r="AF212" s="194"/>
      <c r="AG212" s="14"/>
      <c r="AH212" s="14"/>
      <c r="AI212" s="14"/>
      <c r="AJ212" s="14"/>
      <c r="AK212" s="14"/>
      <c r="AL212" s="14"/>
      <c r="AM212" s="14"/>
    </row>
    <row r="213" spans="1:39" x14ac:dyDescent="0.2">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4"/>
      <c r="AB213" s="14"/>
      <c r="AC213" s="14"/>
      <c r="AD213" s="14"/>
      <c r="AE213" s="194"/>
      <c r="AF213" s="194"/>
      <c r="AG213" s="14"/>
      <c r="AH213" s="14"/>
      <c r="AI213" s="14"/>
      <c r="AJ213" s="14"/>
      <c r="AK213" s="14"/>
      <c r="AL213" s="14"/>
      <c r="AM213" s="14"/>
    </row>
    <row r="214" spans="1:39" x14ac:dyDescent="0.2">
      <c r="A214" s="194"/>
      <c r="B214" s="194"/>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4"/>
      <c r="AB214" s="14"/>
      <c r="AC214" s="14"/>
      <c r="AD214" s="14"/>
      <c r="AE214" s="194"/>
      <c r="AF214" s="194"/>
      <c r="AG214" s="14"/>
      <c r="AH214" s="14"/>
      <c r="AI214" s="14"/>
      <c r="AJ214" s="14"/>
      <c r="AK214" s="14"/>
      <c r="AL214" s="14"/>
      <c r="AM214" s="14"/>
    </row>
    <row r="215" spans="1:39" x14ac:dyDescent="0.2">
      <c r="A215" s="194"/>
      <c r="B215" s="194"/>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4"/>
      <c r="AB215" s="14"/>
      <c r="AC215" s="14"/>
      <c r="AD215" s="14"/>
      <c r="AE215" s="194"/>
      <c r="AF215" s="194"/>
      <c r="AG215" s="14"/>
      <c r="AH215" s="14"/>
      <c r="AI215" s="14"/>
      <c r="AJ215" s="14"/>
      <c r="AK215" s="14"/>
      <c r="AL215" s="14"/>
      <c r="AM215" s="14"/>
    </row>
    <row r="216" spans="1:39" x14ac:dyDescent="0.2">
      <c r="A216" s="194"/>
      <c r="B216" s="194"/>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4"/>
      <c r="AB216" s="14"/>
      <c r="AC216" s="14"/>
      <c r="AD216" s="14"/>
      <c r="AE216" s="194"/>
      <c r="AF216" s="194"/>
      <c r="AG216" s="14"/>
      <c r="AH216" s="14"/>
      <c r="AI216" s="14"/>
      <c r="AJ216" s="14"/>
      <c r="AK216" s="14"/>
      <c r="AL216" s="14"/>
      <c r="AM216" s="14"/>
    </row>
    <row r="217" spans="1:39" x14ac:dyDescent="0.2">
      <c r="A217" s="194"/>
      <c r="B217" s="194"/>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4"/>
      <c r="AB217" s="14"/>
      <c r="AC217" s="14"/>
      <c r="AD217" s="14"/>
      <c r="AE217" s="194"/>
      <c r="AF217" s="194"/>
      <c r="AG217" s="14"/>
      <c r="AH217" s="14"/>
      <c r="AI217" s="14"/>
      <c r="AJ217" s="14"/>
      <c r="AK217" s="14"/>
      <c r="AL217" s="14"/>
      <c r="AM217" s="14"/>
    </row>
    <row r="218" spans="1:39" x14ac:dyDescent="0.2">
      <c r="A218" s="194"/>
      <c r="B218" s="194"/>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4"/>
      <c r="AB218" s="14"/>
      <c r="AC218" s="14"/>
      <c r="AD218" s="14"/>
      <c r="AE218" s="194"/>
      <c r="AF218" s="194"/>
      <c r="AG218" s="14"/>
      <c r="AH218" s="14"/>
      <c r="AI218" s="14"/>
      <c r="AJ218" s="14"/>
      <c r="AK218" s="14"/>
      <c r="AL218" s="14"/>
      <c r="AM218" s="14"/>
    </row>
    <row r="219" spans="1:39" x14ac:dyDescent="0.2">
      <c r="A219" s="194"/>
      <c r="B219" s="194"/>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4"/>
      <c r="AB219" s="14"/>
      <c r="AC219" s="14"/>
      <c r="AD219" s="14"/>
      <c r="AE219" s="194"/>
      <c r="AF219" s="194"/>
      <c r="AG219" s="14"/>
      <c r="AH219" s="14"/>
      <c r="AI219" s="14"/>
      <c r="AJ219" s="14"/>
      <c r="AK219" s="14"/>
      <c r="AL219" s="14"/>
      <c r="AM219" s="14"/>
    </row>
    <row r="220" spans="1:39" x14ac:dyDescent="0.2">
      <c r="A220" s="194"/>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4"/>
      <c r="AB220" s="14"/>
      <c r="AC220" s="14"/>
      <c r="AD220" s="14"/>
      <c r="AE220" s="194"/>
      <c r="AF220" s="194"/>
      <c r="AG220" s="14"/>
      <c r="AH220" s="14"/>
      <c r="AI220" s="14"/>
      <c r="AJ220" s="14"/>
      <c r="AK220" s="14"/>
      <c r="AL220" s="14"/>
      <c r="AM220" s="14"/>
    </row>
    <row r="221" spans="1:39" x14ac:dyDescent="0.2">
      <c r="A221" s="194"/>
      <c r="B221" s="194"/>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4"/>
      <c r="AB221" s="14"/>
      <c r="AC221" s="14"/>
      <c r="AD221" s="14"/>
      <c r="AE221" s="194"/>
      <c r="AF221" s="194"/>
      <c r="AG221" s="14"/>
      <c r="AH221" s="14"/>
      <c r="AI221" s="14"/>
      <c r="AJ221" s="14"/>
      <c r="AK221" s="14"/>
      <c r="AL221" s="14"/>
      <c r="AM221" s="14"/>
    </row>
    <row r="222" spans="1:39" x14ac:dyDescent="0.2">
      <c r="A222" s="194"/>
      <c r="B222" s="194"/>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4"/>
      <c r="AB222" s="14"/>
      <c r="AC222" s="14"/>
      <c r="AD222" s="14"/>
      <c r="AE222" s="194"/>
      <c r="AF222" s="194"/>
      <c r="AG222" s="14"/>
      <c r="AH222" s="14"/>
      <c r="AI222" s="14"/>
      <c r="AJ222" s="14"/>
      <c r="AK222" s="14"/>
      <c r="AL222" s="14"/>
      <c r="AM222" s="14"/>
    </row>
    <row r="223" spans="1:39" x14ac:dyDescent="0.2">
      <c r="A223" s="194"/>
      <c r="B223" s="194"/>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4"/>
      <c r="AB223" s="14"/>
      <c r="AC223" s="14"/>
      <c r="AD223" s="14"/>
      <c r="AE223" s="194"/>
      <c r="AF223" s="194"/>
      <c r="AG223" s="14"/>
      <c r="AH223" s="14"/>
      <c r="AI223" s="14"/>
      <c r="AJ223" s="14"/>
      <c r="AK223" s="14"/>
      <c r="AL223" s="14"/>
      <c r="AM223" s="14"/>
    </row>
    <row r="224" spans="1:39" x14ac:dyDescent="0.2">
      <c r="A224" s="194"/>
      <c r="B224" s="194"/>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4"/>
      <c r="AB224" s="14"/>
      <c r="AC224" s="14"/>
      <c r="AD224" s="14"/>
      <c r="AE224" s="194"/>
      <c r="AF224" s="194"/>
      <c r="AG224" s="14"/>
      <c r="AH224" s="14"/>
      <c r="AI224" s="14"/>
      <c r="AJ224" s="14"/>
      <c r="AK224" s="14"/>
      <c r="AL224" s="14"/>
      <c r="AM224" s="14"/>
    </row>
    <row r="225" spans="1:39" x14ac:dyDescent="0.2">
      <c r="A225" s="194"/>
      <c r="B225" s="194"/>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4"/>
      <c r="AB225" s="14"/>
      <c r="AC225" s="14"/>
      <c r="AD225" s="14"/>
      <c r="AE225" s="194"/>
      <c r="AF225" s="194"/>
      <c r="AG225" s="14"/>
      <c r="AH225" s="14"/>
      <c r="AI225" s="14"/>
      <c r="AJ225" s="14"/>
      <c r="AK225" s="14"/>
      <c r="AL225" s="14"/>
      <c r="AM225" s="14"/>
    </row>
    <row r="226" spans="1:39" x14ac:dyDescent="0.2">
      <c r="A226" s="194"/>
      <c r="B226" s="194"/>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4"/>
      <c r="AB226" s="14"/>
      <c r="AC226" s="14"/>
      <c r="AD226" s="14"/>
      <c r="AE226" s="194"/>
      <c r="AF226" s="194"/>
      <c r="AG226" s="14"/>
      <c r="AH226" s="14"/>
      <c r="AI226" s="14"/>
      <c r="AJ226" s="14"/>
      <c r="AK226" s="14"/>
      <c r="AL226" s="14"/>
      <c r="AM226" s="14"/>
    </row>
    <row r="227" spans="1:39" x14ac:dyDescent="0.2">
      <c r="A227" s="194"/>
      <c r="B227" s="194"/>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4"/>
      <c r="AB227" s="14"/>
      <c r="AC227" s="14"/>
      <c r="AD227" s="14"/>
      <c r="AE227" s="194"/>
      <c r="AF227" s="194"/>
      <c r="AG227" s="14"/>
      <c r="AH227" s="14"/>
      <c r="AI227" s="14"/>
      <c r="AJ227" s="14"/>
      <c r="AK227" s="14"/>
      <c r="AL227" s="14"/>
      <c r="AM227" s="14"/>
    </row>
    <row r="228" spans="1:39" x14ac:dyDescent="0.2">
      <c r="A228" s="194"/>
      <c r="B228" s="194"/>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4"/>
      <c r="AB228" s="14"/>
      <c r="AC228" s="14"/>
      <c r="AD228" s="14"/>
      <c r="AE228" s="194"/>
      <c r="AF228" s="194"/>
      <c r="AG228" s="14"/>
      <c r="AH228" s="14"/>
      <c r="AI228" s="14"/>
      <c r="AJ228" s="14"/>
      <c r="AK228" s="14"/>
      <c r="AL228" s="14"/>
      <c r="AM228" s="14"/>
    </row>
    <row r="229" spans="1:39" x14ac:dyDescent="0.2">
      <c r="A229" s="194"/>
      <c r="B229" s="194"/>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4"/>
      <c r="AB229" s="14"/>
      <c r="AC229" s="14"/>
      <c r="AD229" s="14"/>
      <c r="AE229" s="194"/>
      <c r="AF229" s="194"/>
      <c r="AG229" s="14"/>
      <c r="AH229" s="14"/>
      <c r="AI229" s="14"/>
      <c r="AJ229" s="14"/>
      <c r="AK229" s="14"/>
      <c r="AL229" s="14"/>
      <c r="AM229" s="14"/>
    </row>
    <row r="230" spans="1:39" x14ac:dyDescent="0.2">
      <c r="A230" s="194"/>
      <c r="B230" s="194"/>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4"/>
      <c r="AB230" s="14"/>
      <c r="AC230" s="14"/>
      <c r="AD230" s="14"/>
      <c r="AE230" s="194"/>
      <c r="AF230" s="194"/>
      <c r="AG230" s="14"/>
      <c r="AH230" s="14"/>
      <c r="AI230" s="14"/>
      <c r="AJ230" s="14"/>
      <c r="AK230" s="14"/>
      <c r="AL230" s="14"/>
      <c r="AM230" s="14"/>
    </row>
    <row r="231" spans="1:39" x14ac:dyDescent="0.2">
      <c r="A231" s="194"/>
      <c r="B231" s="194"/>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4"/>
      <c r="AB231" s="14"/>
      <c r="AC231" s="14"/>
      <c r="AD231" s="14"/>
      <c r="AE231" s="194"/>
      <c r="AF231" s="194"/>
      <c r="AG231" s="14"/>
      <c r="AH231" s="14"/>
      <c r="AI231" s="14"/>
      <c r="AJ231" s="14"/>
      <c r="AK231" s="14"/>
      <c r="AL231" s="14"/>
      <c r="AM231" s="14"/>
    </row>
    <row r="232" spans="1:39" x14ac:dyDescent="0.2">
      <c r="A232" s="194"/>
      <c r="B232" s="194"/>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4"/>
      <c r="AB232" s="14"/>
      <c r="AC232" s="14"/>
      <c r="AD232" s="14"/>
      <c r="AE232" s="194"/>
      <c r="AF232" s="194"/>
      <c r="AG232" s="14"/>
      <c r="AH232" s="14"/>
      <c r="AI232" s="14"/>
      <c r="AJ232" s="14"/>
      <c r="AK232" s="14"/>
      <c r="AL232" s="14"/>
      <c r="AM232" s="14"/>
    </row>
    <row r="233" spans="1:39" x14ac:dyDescent="0.2">
      <c r="A233" s="194"/>
      <c r="B233" s="194"/>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4"/>
      <c r="AB233" s="14"/>
      <c r="AC233" s="14"/>
      <c r="AD233" s="14"/>
      <c r="AE233" s="194"/>
      <c r="AF233" s="194"/>
      <c r="AG233" s="14"/>
      <c r="AH233" s="14"/>
      <c r="AI233" s="14"/>
      <c r="AJ233" s="14"/>
      <c r="AK233" s="14"/>
      <c r="AL233" s="14"/>
      <c r="AM233" s="14"/>
    </row>
    <row r="234" spans="1:39" x14ac:dyDescent="0.2">
      <c r="A234" s="194"/>
      <c r="B234" s="194"/>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4"/>
      <c r="AB234" s="14"/>
      <c r="AC234" s="14"/>
      <c r="AD234" s="14"/>
      <c r="AE234" s="194"/>
      <c r="AF234" s="194"/>
      <c r="AG234" s="14"/>
      <c r="AH234" s="14"/>
      <c r="AI234" s="14"/>
      <c r="AJ234" s="14"/>
      <c r="AK234" s="14"/>
      <c r="AL234" s="14"/>
      <c r="AM234" s="14"/>
    </row>
    <row r="235" spans="1:39" x14ac:dyDescent="0.2">
      <c r="A235" s="194"/>
      <c r="B235" s="194"/>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4"/>
      <c r="AB235" s="14"/>
      <c r="AC235" s="14"/>
      <c r="AD235" s="14"/>
      <c r="AE235" s="194"/>
      <c r="AF235" s="194"/>
      <c r="AG235" s="14"/>
      <c r="AH235" s="14"/>
      <c r="AI235" s="14"/>
      <c r="AJ235" s="14"/>
      <c r="AK235" s="14"/>
      <c r="AL235" s="14"/>
      <c r="AM235" s="14"/>
    </row>
    <row r="236" spans="1:39" x14ac:dyDescent="0.2">
      <c r="A236" s="194"/>
      <c r="B236" s="194"/>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4"/>
      <c r="AB236" s="14"/>
      <c r="AC236" s="14"/>
      <c r="AD236" s="14"/>
      <c r="AE236" s="194"/>
      <c r="AF236" s="194"/>
      <c r="AG236" s="14"/>
      <c r="AH236" s="14"/>
      <c r="AI236" s="14"/>
      <c r="AJ236" s="14"/>
      <c r="AK236" s="14"/>
      <c r="AL236" s="14"/>
      <c r="AM236" s="14"/>
    </row>
    <row r="237" spans="1:39" x14ac:dyDescent="0.2">
      <c r="A237" s="194"/>
      <c r="B237" s="194"/>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4"/>
      <c r="AB237" s="14"/>
      <c r="AC237" s="14"/>
      <c r="AD237" s="14"/>
      <c r="AE237" s="194"/>
      <c r="AF237" s="194"/>
      <c r="AG237" s="14"/>
      <c r="AH237" s="14"/>
      <c r="AI237" s="14"/>
      <c r="AJ237" s="14"/>
      <c r="AK237" s="14"/>
      <c r="AL237" s="14"/>
      <c r="AM237" s="14"/>
    </row>
    <row r="238" spans="1:39" x14ac:dyDescent="0.2">
      <c r="A238" s="194"/>
      <c r="B238" s="194"/>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4"/>
      <c r="AB238" s="14"/>
      <c r="AC238" s="14"/>
      <c r="AD238" s="14"/>
      <c r="AE238" s="194"/>
      <c r="AF238" s="194"/>
      <c r="AG238" s="14"/>
      <c r="AH238" s="14"/>
      <c r="AI238" s="14"/>
      <c r="AJ238" s="14"/>
      <c r="AK238" s="14"/>
      <c r="AL238" s="14"/>
      <c r="AM238" s="14"/>
    </row>
    <row r="239" spans="1:39" x14ac:dyDescent="0.2">
      <c r="A239" s="194"/>
      <c r="B239" s="194"/>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4"/>
      <c r="AB239" s="14"/>
      <c r="AC239" s="14"/>
      <c r="AD239" s="14"/>
      <c r="AE239" s="194"/>
      <c r="AF239" s="194"/>
      <c r="AG239" s="14"/>
      <c r="AH239" s="14"/>
      <c r="AI239" s="14"/>
      <c r="AJ239" s="14"/>
      <c r="AK239" s="14"/>
      <c r="AL239" s="14"/>
      <c r="AM239" s="14"/>
    </row>
    <row r="240" spans="1:39" x14ac:dyDescent="0.2">
      <c r="A240" s="194"/>
      <c r="B240" s="194"/>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4"/>
      <c r="AB240" s="14"/>
      <c r="AC240" s="14"/>
      <c r="AD240" s="14"/>
      <c r="AE240" s="194"/>
      <c r="AF240" s="194"/>
      <c r="AG240" s="14"/>
      <c r="AH240" s="14"/>
      <c r="AI240" s="14"/>
      <c r="AJ240" s="14"/>
      <c r="AK240" s="14"/>
      <c r="AL240" s="14"/>
      <c r="AM240" s="14"/>
    </row>
    <row r="241" spans="1:39" x14ac:dyDescent="0.2">
      <c r="A241" s="194"/>
      <c r="B241" s="194"/>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4"/>
      <c r="AB241" s="14"/>
      <c r="AC241" s="14"/>
      <c r="AD241" s="14"/>
      <c r="AE241" s="194"/>
      <c r="AF241" s="194"/>
      <c r="AG241" s="14"/>
      <c r="AH241" s="14"/>
      <c r="AI241" s="14"/>
      <c r="AJ241" s="14"/>
      <c r="AK241" s="14"/>
      <c r="AL241" s="14"/>
      <c r="AM241" s="14"/>
    </row>
    <row r="242" spans="1:39" x14ac:dyDescent="0.2">
      <c r="A242" s="194"/>
      <c r="B242" s="194"/>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4"/>
      <c r="AB242" s="14"/>
      <c r="AC242" s="14"/>
      <c r="AD242" s="14"/>
      <c r="AE242" s="194"/>
      <c r="AF242" s="194"/>
      <c r="AG242" s="14"/>
      <c r="AH242" s="14"/>
      <c r="AI242" s="14"/>
      <c r="AJ242" s="14"/>
      <c r="AK242" s="14"/>
      <c r="AL242" s="14"/>
      <c r="AM242" s="14"/>
    </row>
    <row r="243" spans="1:39" x14ac:dyDescent="0.2">
      <c r="A243" s="194"/>
      <c r="B243" s="194"/>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4"/>
      <c r="AB243" s="14"/>
      <c r="AC243" s="14"/>
      <c r="AD243" s="14"/>
      <c r="AE243" s="194"/>
      <c r="AF243" s="194"/>
      <c r="AG243" s="14"/>
      <c r="AH243" s="14"/>
      <c r="AI243" s="14"/>
      <c r="AJ243" s="14"/>
      <c r="AK243" s="14"/>
      <c r="AL243" s="14"/>
      <c r="AM243" s="14"/>
    </row>
    <row r="244" spans="1:39" x14ac:dyDescent="0.2">
      <c r="A244" s="194"/>
      <c r="B244" s="194"/>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4"/>
      <c r="AB244" s="14"/>
      <c r="AC244" s="14"/>
      <c r="AD244" s="14"/>
      <c r="AE244" s="194"/>
      <c r="AF244" s="194"/>
      <c r="AG244" s="14"/>
      <c r="AH244" s="14"/>
      <c r="AI244" s="14"/>
      <c r="AJ244" s="14"/>
      <c r="AK244" s="14"/>
      <c r="AL244" s="14"/>
      <c r="AM244" s="14"/>
    </row>
    <row r="245" spans="1:39" x14ac:dyDescent="0.2">
      <c r="A245" s="194"/>
      <c r="B245" s="194"/>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4"/>
      <c r="AB245" s="14"/>
      <c r="AC245" s="14"/>
      <c r="AD245" s="14"/>
      <c r="AE245" s="194"/>
      <c r="AF245" s="194"/>
      <c r="AG245" s="14"/>
      <c r="AH245" s="14"/>
      <c r="AI245" s="14"/>
      <c r="AJ245" s="14"/>
      <c r="AK245" s="14"/>
      <c r="AL245" s="14"/>
      <c r="AM245" s="14"/>
    </row>
    <row r="246" spans="1:39" x14ac:dyDescent="0.2">
      <c r="A246" s="194"/>
      <c r="B246" s="194"/>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4"/>
      <c r="AB246" s="14"/>
      <c r="AC246" s="14"/>
      <c r="AD246" s="14"/>
      <c r="AE246" s="194"/>
      <c r="AF246" s="194"/>
      <c r="AG246" s="14"/>
      <c r="AH246" s="14"/>
      <c r="AI246" s="14"/>
      <c r="AJ246" s="14"/>
      <c r="AK246" s="14"/>
      <c r="AL246" s="14"/>
      <c r="AM246" s="14"/>
    </row>
    <row r="247" spans="1:39" x14ac:dyDescent="0.2">
      <c r="A247" s="194"/>
      <c r="B247" s="194"/>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4"/>
      <c r="AB247" s="14"/>
      <c r="AC247" s="14"/>
      <c r="AD247" s="14"/>
      <c r="AE247" s="194"/>
      <c r="AF247" s="194"/>
      <c r="AG247" s="14"/>
      <c r="AH247" s="14"/>
      <c r="AI247" s="14"/>
      <c r="AJ247" s="14"/>
      <c r="AK247" s="14"/>
      <c r="AL247" s="14"/>
      <c r="AM247" s="14"/>
    </row>
    <row r="248" spans="1:39" x14ac:dyDescent="0.2">
      <c r="A248" s="194"/>
      <c r="B248" s="194"/>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4"/>
      <c r="AB248" s="14"/>
      <c r="AC248" s="14"/>
      <c r="AD248" s="14"/>
      <c r="AE248" s="194"/>
      <c r="AF248" s="194"/>
      <c r="AG248" s="14"/>
      <c r="AH248" s="14"/>
      <c r="AI248" s="14"/>
      <c r="AJ248" s="14"/>
      <c r="AK248" s="14"/>
      <c r="AL248" s="14"/>
      <c r="AM248" s="14"/>
    </row>
    <row r="249" spans="1:39" x14ac:dyDescent="0.2">
      <c r="A249" s="194"/>
      <c r="B249" s="194"/>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4"/>
      <c r="AB249" s="14"/>
      <c r="AC249" s="14"/>
      <c r="AD249" s="14"/>
      <c r="AE249" s="194"/>
      <c r="AF249" s="194"/>
      <c r="AG249" s="14"/>
      <c r="AH249" s="14"/>
      <c r="AI249" s="14"/>
      <c r="AJ249" s="14"/>
      <c r="AK249" s="14"/>
      <c r="AL249" s="14"/>
      <c r="AM249" s="14"/>
    </row>
    <row r="250" spans="1:39" x14ac:dyDescent="0.2">
      <c r="A250" s="194"/>
      <c r="B250" s="194"/>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4"/>
      <c r="AB250" s="14"/>
      <c r="AC250" s="14"/>
      <c r="AD250" s="14"/>
      <c r="AE250" s="194"/>
      <c r="AF250" s="194"/>
      <c r="AG250" s="14"/>
      <c r="AH250" s="14"/>
      <c r="AI250" s="14"/>
      <c r="AJ250" s="14"/>
      <c r="AK250" s="14"/>
      <c r="AL250" s="14"/>
      <c r="AM250" s="14"/>
    </row>
    <row r="251" spans="1:39" x14ac:dyDescent="0.2">
      <c r="A251" s="194"/>
      <c r="B251" s="194"/>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4"/>
      <c r="AB251" s="14"/>
      <c r="AC251" s="14"/>
      <c r="AD251" s="14"/>
      <c r="AE251" s="194"/>
      <c r="AF251" s="194"/>
      <c r="AG251" s="14"/>
      <c r="AH251" s="14"/>
      <c r="AI251" s="14"/>
      <c r="AJ251" s="14"/>
      <c r="AK251" s="14"/>
      <c r="AL251" s="14"/>
      <c r="AM251" s="14"/>
    </row>
    <row r="252" spans="1:39" x14ac:dyDescent="0.2">
      <c r="A252" s="194"/>
      <c r="B252" s="194"/>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4"/>
      <c r="AB252" s="14"/>
      <c r="AC252" s="14"/>
      <c r="AD252" s="14"/>
      <c r="AE252" s="194"/>
      <c r="AF252" s="194"/>
      <c r="AG252" s="14"/>
      <c r="AH252" s="14"/>
      <c r="AI252" s="14"/>
      <c r="AJ252" s="14"/>
      <c r="AK252" s="14"/>
      <c r="AL252" s="14"/>
      <c r="AM252" s="14"/>
    </row>
    <row r="253" spans="1:39" x14ac:dyDescent="0.2">
      <c r="A253" s="194"/>
      <c r="B253" s="194"/>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4"/>
      <c r="AB253" s="14"/>
      <c r="AC253" s="14"/>
      <c r="AD253" s="14"/>
      <c r="AE253" s="194"/>
      <c r="AF253" s="194"/>
      <c r="AG253" s="14"/>
      <c r="AH253" s="14"/>
      <c r="AI253" s="14"/>
      <c r="AJ253" s="14"/>
      <c r="AK253" s="14"/>
      <c r="AL253" s="14"/>
      <c r="AM253" s="14"/>
    </row>
    <row r="254" spans="1:39" x14ac:dyDescent="0.2">
      <c r="A254" s="194"/>
      <c r="B254" s="194"/>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4"/>
      <c r="AB254" s="14"/>
      <c r="AC254" s="14"/>
      <c r="AD254" s="14"/>
      <c r="AE254" s="194"/>
      <c r="AF254" s="194"/>
      <c r="AG254" s="14"/>
      <c r="AH254" s="14"/>
      <c r="AI254" s="14"/>
      <c r="AJ254" s="14"/>
      <c r="AK254" s="14"/>
      <c r="AL254" s="14"/>
      <c r="AM254" s="14"/>
    </row>
    <row r="255" spans="1:39" x14ac:dyDescent="0.2">
      <c r="A255" s="194"/>
      <c r="B255" s="194"/>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4"/>
      <c r="AB255" s="14"/>
      <c r="AC255" s="14"/>
      <c r="AD255" s="14"/>
      <c r="AE255" s="194"/>
      <c r="AF255" s="194"/>
      <c r="AG255" s="14"/>
      <c r="AH255" s="14"/>
      <c r="AI255" s="14"/>
      <c r="AJ255" s="14"/>
      <c r="AK255" s="14"/>
      <c r="AL255" s="14"/>
      <c r="AM255" s="14"/>
    </row>
    <row r="256" spans="1:39" x14ac:dyDescent="0.2">
      <c r="A256" s="194"/>
      <c r="B256" s="194"/>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4"/>
      <c r="AB256" s="14"/>
      <c r="AC256" s="14"/>
      <c r="AD256" s="14"/>
      <c r="AE256" s="194"/>
      <c r="AF256" s="194"/>
      <c r="AG256" s="14"/>
      <c r="AH256" s="14"/>
      <c r="AI256" s="14"/>
      <c r="AJ256" s="14"/>
      <c r="AK256" s="14"/>
      <c r="AL256" s="14"/>
      <c r="AM256" s="14"/>
    </row>
    <row r="257" spans="1:39" x14ac:dyDescent="0.2">
      <c r="A257" s="194"/>
      <c r="B257" s="194"/>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4"/>
      <c r="AB257" s="14"/>
      <c r="AC257" s="14"/>
      <c r="AD257" s="14"/>
      <c r="AE257" s="194"/>
      <c r="AF257" s="194"/>
      <c r="AG257" s="14"/>
      <c r="AH257" s="14"/>
      <c r="AI257" s="14"/>
      <c r="AJ257" s="14"/>
      <c r="AK257" s="14"/>
      <c r="AL257" s="14"/>
      <c r="AM257" s="14"/>
    </row>
    <row r="258" spans="1:39" x14ac:dyDescent="0.2">
      <c r="A258" s="194"/>
      <c r="B258" s="194"/>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4"/>
      <c r="AB258" s="14"/>
      <c r="AC258" s="14"/>
      <c r="AD258" s="14"/>
      <c r="AE258" s="194"/>
      <c r="AF258" s="194"/>
      <c r="AG258" s="14"/>
      <c r="AH258" s="14"/>
      <c r="AI258" s="14"/>
      <c r="AJ258" s="14"/>
      <c r="AK258" s="14"/>
      <c r="AL258" s="14"/>
      <c r="AM258" s="14"/>
    </row>
    <row r="259" spans="1:39" x14ac:dyDescent="0.2">
      <c r="A259" s="194"/>
      <c r="B259" s="194"/>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4"/>
      <c r="AB259" s="14"/>
      <c r="AC259" s="14"/>
      <c r="AD259" s="14"/>
      <c r="AE259" s="194"/>
      <c r="AF259" s="194"/>
      <c r="AG259" s="14"/>
      <c r="AH259" s="14"/>
      <c r="AI259" s="14"/>
      <c r="AJ259" s="14"/>
      <c r="AK259" s="14"/>
      <c r="AL259" s="14"/>
      <c r="AM259" s="14"/>
    </row>
    <row r="260" spans="1:39" x14ac:dyDescent="0.2">
      <c r="A260" s="194"/>
      <c r="B260" s="194"/>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4"/>
      <c r="AB260" s="14"/>
      <c r="AC260" s="14"/>
      <c r="AD260" s="14"/>
      <c r="AE260" s="194"/>
      <c r="AF260" s="194"/>
      <c r="AG260" s="14"/>
      <c r="AH260" s="14"/>
      <c r="AI260" s="14"/>
      <c r="AJ260" s="14"/>
      <c r="AK260" s="14"/>
      <c r="AL260" s="14"/>
      <c r="AM260" s="14"/>
    </row>
    <row r="261" spans="1:39" x14ac:dyDescent="0.2">
      <c r="A261" s="194"/>
      <c r="B261" s="194"/>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4"/>
      <c r="AB261" s="14"/>
      <c r="AC261" s="14"/>
      <c r="AD261" s="14"/>
      <c r="AE261" s="194"/>
      <c r="AF261" s="194"/>
      <c r="AG261" s="14"/>
      <c r="AH261" s="14"/>
      <c r="AI261" s="14"/>
      <c r="AJ261" s="14"/>
      <c r="AK261" s="14"/>
      <c r="AL261" s="14"/>
      <c r="AM261" s="14"/>
    </row>
    <row r="262" spans="1:39" x14ac:dyDescent="0.2">
      <c r="A262" s="194"/>
      <c r="B262" s="194"/>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4"/>
      <c r="AB262" s="14"/>
      <c r="AC262" s="14"/>
      <c r="AD262" s="14"/>
      <c r="AE262" s="194"/>
      <c r="AF262" s="194"/>
      <c r="AG262" s="14"/>
      <c r="AH262" s="14"/>
      <c r="AI262" s="14"/>
      <c r="AJ262" s="14"/>
      <c r="AK262" s="14"/>
      <c r="AL262" s="14"/>
      <c r="AM262" s="14"/>
    </row>
    <row r="263" spans="1:39" x14ac:dyDescent="0.2">
      <c r="A263" s="194"/>
      <c r="B263" s="194"/>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4"/>
      <c r="AB263" s="14"/>
      <c r="AC263" s="14"/>
      <c r="AD263" s="14"/>
      <c r="AE263" s="194"/>
      <c r="AF263" s="194"/>
      <c r="AG263" s="14"/>
      <c r="AH263" s="14"/>
      <c r="AI263" s="14"/>
      <c r="AJ263" s="14"/>
      <c r="AK263" s="14"/>
      <c r="AL263" s="14"/>
      <c r="AM263" s="14"/>
    </row>
    <row r="264" spans="1:39" x14ac:dyDescent="0.2">
      <c r="A264" s="194"/>
      <c r="B264" s="194"/>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4"/>
      <c r="AB264" s="14"/>
      <c r="AC264" s="14"/>
      <c r="AD264" s="14"/>
      <c r="AE264" s="194"/>
      <c r="AF264" s="194"/>
      <c r="AG264" s="14"/>
      <c r="AH264" s="14"/>
      <c r="AI264" s="14"/>
      <c r="AJ264" s="14"/>
      <c r="AK264" s="14"/>
      <c r="AL264" s="14"/>
      <c r="AM264" s="14"/>
    </row>
    <row r="265" spans="1:39" x14ac:dyDescent="0.2">
      <c r="A265" s="194"/>
      <c r="B265" s="194"/>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4"/>
      <c r="AB265" s="14"/>
      <c r="AC265" s="14"/>
      <c r="AD265" s="14"/>
      <c r="AE265" s="194"/>
      <c r="AF265" s="194"/>
      <c r="AG265" s="14"/>
      <c r="AH265" s="14"/>
      <c r="AI265" s="14"/>
      <c r="AJ265" s="14"/>
      <c r="AK265" s="14"/>
      <c r="AL265" s="14"/>
      <c r="AM265" s="14"/>
    </row>
    <row r="266" spans="1:39" x14ac:dyDescent="0.2">
      <c r="A266" s="194"/>
      <c r="B266" s="194"/>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4"/>
      <c r="AB266" s="14"/>
      <c r="AC266" s="14"/>
      <c r="AD266" s="14"/>
      <c r="AE266" s="194"/>
      <c r="AF266" s="194"/>
      <c r="AG266" s="14"/>
      <c r="AH266" s="14"/>
      <c r="AI266" s="14"/>
      <c r="AJ266" s="14"/>
      <c r="AK266" s="14"/>
      <c r="AL266" s="14"/>
      <c r="AM266" s="14"/>
    </row>
    <row r="267" spans="1:39" x14ac:dyDescent="0.2">
      <c r="A267" s="194"/>
      <c r="B267" s="194"/>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4"/>
      <c r="AB267" s="14"/>
      <c r="AC267" s="14"/>
      <c r="AD267" s="14"/>
      <c r="AE267" s="194"/>
      <c r="AF267" s="194"/>
      <c r="AG267" s="14"/>
      <c r="AH267" s="14"/>
      <c r="AI267" s="14"/>
      <c r="AJ267" s="14"/>
      <c r="AK267" s="14"/>
      <c r="AL267" s="14"/>
      <c r="AM267" s="14"/>
    </row>
    <row r="268" spans="1:39" x14ac:dyDescent="0.2">
      <c r="A268" s="194"/>
      <c r="B268" s="194"/>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c r="AA268" s="14"/>
      <c r="AB268" s="14"/>
      <c r="AC268" s="14"/>
      <c r="AD268" s="14"/>
      <c r="AE268" s="194"/>
      <c r="AF268" s="194"/>
      <c r="AG268" s="14"/>
      <c r="AH268" s="14"/>
      <c r="AI268" s="14"/>
      <c r="AJ268" s="14"/>
      <c r="AK268" s="14"/>
      <c r="AL268" s="14"/>
      <c r="AM268" s="14"/>
    </row>
    <row r="269" spans="1:39" x14ac:dyDescent="0.2">
      <c r="A269" s="194"/>
      <c r="B269" s="194"/>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4"/>
      <c r="AB269" s="14"/>
      <c r="AC269" s="14"/>
      <c r="AD269" s="14"/>
      <c r="AE269" s="194"/>
      <c r="AF269" s="194"/>
      <c r="AG269" s="14"/>
      <c r="AH269" s="14"/>
      <c r="AI269" s="14"/>
      <c r="AJ269" s="14"/>
      <c r="AK269" s="14"/>
      <c r="AL269" s="14"/>
      <c r="AM269" s="14"/>
    </row>
    <row r="270" spans="1:39" x14ac:dyDescent="0.2">
      <c r="A270" s="194"/>
      <c r="B270" s="194"/>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c r="AA270" s="14"/>
      <c r="AB270" s="14"/>
      <c r="AC270" s="14"/>
      <c r="AD270" s="14"/>
      <c r="AE270" s="194"/>
      <c r="AF270" s="194"/>
      <c r="AG270" s="14"/>
      <c r="AH270" s="14"/>
      <c r="AI270" s="14"/>
      <c r="AJ270" s="14"/>
      <c r="AK270" s="14"/>
      <c r="AL270" s="14"/>
      <c r="AM270" s="14"/>
    </row>
    <row r="271" spans="1:39" x14ac:dyDescent="0.2">
      <c r="A271" s="194"/>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c r="AA271" s="14"/>
      <c r="AB271" s="14"/>
      <c r="AC271" s="14"/>
      <c r="AD271" s="14"/>
      <c r="AE271" s="194"/>
      <c r="AF271" s="194"/>
      <c r="AG271" s="14"/>
      <c r="AH271" s="14"/>
      <c r="AI271" s="14"/>
      <c r="AJ271" s="14"/>
      <c r="AK271" s="14"/>
      <c r="AL271" s="14"/>
      <c r="AM271" s="14"/>
    </row>
    <row r="272" spans="1:39" x14ac:dyDescent="0.2">
      <c r="A272" s="194"/>
      <c r="B272" s="194"/>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4"/>
      <c r="AB272" s="14"/>
      <c r="AC272" s="14"/>
      <c r="AD272" s="14"/>
      <c r="AE272" s="194"/>
      <c r="AF272" s="194"/>
      <c r="AG272" s="14"/>
      <c r="AH272" s="14"/>
      <c r="AI272" s="14"/>
      <c r="AJ272" s="14"/>
      <c r="AK272" s="14"/>
      <c r="AL272" s="14"/>
      <c r="AM272" s="14"/>
    </row>
    <row r="273" spans="1:39" x14ac:dyDescent="0.2">
      <c r="A273" s="194"/>
      <c r="B273" s="194"/>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4"/>
      <c r="AB273" s="14"/>
      <c r="AC273" s="14"/>
      <c r="AD273" s="14"/>
      <c r="AE273" s="194"/>
      <c r="AF273" s="194"/>
      <c r="AG273" s="14"/>
      <c r="AH273" s="14"/>
      <c r="AI273" s="14"/>
      <c r="AJ273" s="14"/>
      <c r="AK273" s="14"/>
      <c r="AL273" s="14"/>
      <c r="AM273" s="14"/>
    </row>
    <row r="274" spans="1:39" x14ac:dyDescent="0.2">
      <c r="A274" s="194"/>
      <c r="B274" s="194"/>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4"/>
      <c r="AB274" s="14"/>
      <c r="AC274" s="14"/>
      <c r="AD274" s="14"/>
      <c r="AE274" s="194"/>
      <c r="AF274" s="194"/>
      <c r="AG274" s="14"/>
      <c r="AH274" s="14"/>
      <c r="AI274" s="14"/>
      <c r="AJ274" s="14"/>
      <c r="AK274" s="14"/>
      <c r="AL274" s="14"/>
      <c r="AM274" s="14"/>
    </row>
    <row r="275" spans="1:39" x14ac:dyDescent="0.2">
      <c r="A275" s="194"/>
      <c r="B275" s="194"/>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4"/>
      <c r="AB275" s="14"/>
      <c r="AC275" s="14"/>
      <c r="AD275" s="14"/>
      <c r="AE275" s="194"/>
      <c r="AF275" s="194"/>
      <c r="AG275" s="14"/>
      <c r="AH275" s="14"/>
      <c r="AI275" s="14"/>
      <c r="AJ275" s="14"/>
      <c r="AK275" s="14"/>
      <c r="AL275" s="14"/>
      <c r="AM275" s="14"/>
    </row>
    <row r="276" spans="1:39" x14ac:dyDescent="0.2">
      <c r="A276" s="194"/>
      <c r="B276" s="194"/>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c r="AA276" s="14"/>
      <c r="AB276" s="14"/>
      <c r="AC276" s="14"/>
      <c r="AD276" s="14"/>
      <c r="AE276" s="194"/>
      <c r="AF276" s="194"/>
      <c r="AG276" s="14"/>
      <c r="AH276" s="14"/>
      <c r="AI276" s="14"/>
      <c r="AJ276" s="14"/>
      <c r="AK276" s="14"/>
      <c r="AL276" s="14"/>
      <c r="AM276" s="14"/>
    </row>
    <row r="277" spans="1:39" x14ac:dyDescent="0.2">
      <c r="A277" s="194"/>
      <c r="B277" s="194"/>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4"/>
      <c r="AB277" s="14"/>
      <c r="AC277" s="14"/>
      <c r="AD277" s="14"/>
      <c r="AE277" s="194"/>
      <c r="AF277" s="194"/>
      <c r="AG277" s="14"/>
      <c r="AH277" s="14"/>
      <c r="AI277" s="14"/>
      <c r="AJ277" s="14"/>
      <c r="AK277" s="14"/>
      <c r="AL277" s="14"/>
      <c r="AM277" s="14"/>
    </row>
    <row r="278" spans="1:39" x14ac:dyDescent="0.2">
      <c r="A278" s="194"/>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4"/>
      <c r="AB278" s="14"/>
      <c r="AC278" s="14"/>
      <c r="AD278" s="14"/>
      <c r="AE278" s="14"/>
      <c r="AF278" s="14"/>
      <c r="AG278" s="14"/>
      <c r="AH278" s="14"/>
      <c r="AI278" s="14"/>
      <c r="AJ278" s="14"/>
      <c r="AK278" s="14"/>
      <c r="AL278" s="14"/>
      <c r="AM278" s="14"/>
    </row>
    <row r="279" spans="1:39" x14ac:dyDescent="0.2">
      <c r="A279" s="194"/>
      <c r="B279" s="194"/>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c r="AA279" s="14"/>
      <c r="AB279" s="14"/>
      <c r="AC279" s="14"/>
      <c r="AD279" s="14"/>
      <c r="AE279" s="14"/>
      <c r="AF279" s="14"/>
      <c r="AG279" s="14"/>
      <c r="AH279" s="14"/>
      <c r="AI279" s="14"/>
      <c r="AJ279" s="14"/>
      <c r="AK279" s="14"/>
      <c r="AL279" s="14"/>
      <c r="AM279" s="14"/>
    </row>
    <row r="280" spans="1:39" x14ac:dyDescent="0.2">
      <c r="A280" s="194"/>
      <c r="B280" s="194"/>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4"/>
      <c r="AB280" s="14"/>
      <c r="AC280" s="14"/>
      <c r="AD280" s="14"/>
      <c r="AE280" s="14"/>
      <c r="AF280" s="14"/>
      <c r="AG280" s="14"/>
      <c r="AH280" s="14"/>
      <c r="AI280" s="14"/>
      <c r="AJ280" s="14"/>
      <c r="AK280" s="14"/>
      <c r="AL280" s="14"/>
      <c r="AM280" s="14"/>
    </row>
    <row r="281" spans="1:39" x14ac:dyDescent="0.2">
      <c r="A281" s="194"/>
      <c r="B281" s="194"/>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c r="AA281" s="14"/>
      <c r="AB281" s="14"/>
      <c r="AC281" s="14"/>
      <c r="AD281" s="14"/>
      <c r="AE281" s="14"/>
      <c r="AF281" s="14"/>
      <c r="AG281" s="14"/>
      <c r="AH281" s="14"/>
      <c r="AI281" s="14"/>
      <c r="AJ281" s="14"/>
      <c r="AK281" s="14"/>
      <c r="AL281" s="14"/>
      <c r="AM281" s="14"/>
    </row>
    <row r="282" spans="1:39" x14ac:dyDescent="0.2">
      <c r="A282" s="194"/>
      <c r="B282" s="194"/>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4"/>
      <c r="AB282" s="14"/>
      <c r="AC282" s="14"/>
      <c r="AD282" s="14"/>
      <c r="AE282" s="14"/>
      <c r="AF282" s="14"/>
      <c r="AG282" s="14"/>
      <c r="AH282" s="14"/>
      <c r="AI282" s="14"/>
      <c r="AJ282" s="14"/>
      <c r="AK282" s="14"/>
      <c r="AL282" s="14"/>
      <c r="AM282" s="14"/>
    </row>
    <row r="283" spans="1:39" x14ac:dyDescent="0.2">
      <c r="A283" s="194"/>
      <c r="B283" s="194"/>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c r="AA283" s="14"/>
      <c r="AB283" s="14"/>
      <c r="AC283" s="14"/>
      <c r="AD283" s="14"/>
      <c r="AE283" s="14"/>
      <c r="AF283" s="14"/>
      <c r="AG283" s="14"/>
      <c r="AH283" s="14"/>
      <c r="AI283" s="14"/>
      <c r="AJ283" s="14"/>
      <c r="AK283" s="14"/>
      <c r="AL283" s="14"/>
      <c r="AM283" s="14"/>
    </row>
    <row r="284" spans="1:39" x14ac:dyDescent="0.2">
      <c r="A284" s="194"/>
      <c r="B284" s="194"/>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c r="AA284" s="14"/>
      <c r="AB284" s="14"/>
      <c r="AC284" s="14"/>
      <c r="AD284" s="14"/>
      <c r="AE284" s="14"/>
      <c r="AF284" s="14"/>
      <c r="AG284" s="14"/>
      <c r="AH284" s="14"/>
      <c r="AI284" s="14"/>
      <c r="AJ284" s="14"/>
      <c r="AK284" s="14"/>
      <c r="AL284" s="14"/>
      <c r="AM284" s="14"/>
    </row>
    <row r="285" spans="1:39" x14ac:dyDescent="0.2">
      <c r="A285" s="194"/>
      <c r="B285" s="194"/>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4"/>
      <c r="AB285" s="14"/>
      <c r="AC285" s="14"/>
      <c r="AD285" s="14"/>
      <c r="AE285" s="14"/>
      <c r="AF285" s="14"/>
      <c r="AG285" s="14"/>
      <c r="AH285" s="14"/>
      <c r="AI285" s="14"/>
      <c r="AJ285" s="14"/>
      <c r="AK285" s="14"/>
      <c r="AL285" s="14"/>
      <c r="AM285" s="14"/>
    </row>
    <row r="286" spans="1:39" x14ac:dyDescent="0.2">
      <c r="A286" s="194"/>
      <c r="B286" s="194"/>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c r="AA286" s="14"/>
      <c r="AB286" s="14"/>
      <c r="AC286" s="14"/>
      <c r="AD286" s="14"/>
      <c r="AE286" s="14"/>
      <c r="AF286" s="14"/>
      <c r="AG286" s="14"/>
      <c r="AH286" s="14"/>
      <c r="AI286" s="14"/>
      <c r="AJ286" s="14"/>
      <c r="AK286" s="14"/>
      <c r="AL286" s="14"/>
      <c r="AM286" s="14"/>
    </row>
    <row r="287" spans="1:39" x14ac:dyDescent="0.2">
      <c r="A287" s="194"/>
      <c r="B287" s="194"/>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4"/>
      <c r="AB287" s="14"/>
      <c r="AC287" s="14"/>
      <c r="AD287" s="14"/>
      <c r="AE287" s="14"/>
      <c r="AF287" s="14"/>
      <c r="AG287" s="14"/>
      <c r="AH287" s="14"/>
      <c r="AI287" s="14"/>
      <c r="AJ287" s="14"/>
      <c r="AK287" s="14"/>
      <c r="AL287" s="14"/>
      <c r="AM287" s="14"/>
    </row>
    <row r="288" spans="1:39" x14ac:dyDescent="0.2">
      <c r="A288" s="194"/>
      <c r="B288" s="194"/>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4"/>
      <c r="AB288" s="14"/>
      <c r="AC288" s="14"/>
      <c r="AD288" s="14"/>
      <c r="AE288" s="14"/>
      <c r="AF288" s="14"/>
      <c r="AG288" s="14"/>
      <c r="AH288" s="14"/>
      <c r="AI288" s="14"/>
      <c r="AJ288" s="14"/>
      <c r="AK288" s="14"/>
      <c r="AL288" s="14"/>
      <c r="AM288" s="14"/>
    </row>
    <row r="289" spans="1:39" x14ac:dyDescent="0.2">
      <c r="A289" s="194"/>
      <c r="B289" s="194"/>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c r="AA289" s="14"/>
      <c r="AB289" s="14"/>
      <c r="AC289" s="14"/>
      <c r="AD289" s="14"/>
      <c r="AE289" s="14"/>
      <c r="AF289" s="14"/>
      <c r="AG289" s="14"/>
      <c r="AH289" s="14"/>
      <c r="AI289" s="14"/>
      <c r="AJ289" s="14"/>
      <c r="AK289" s="14"/>
      <c r="AL289" s="14"/>
      <c r="AM289" s="14"/>
    </row>
    <row r="290" spans="1:39" x14ac:dyDescent="0.2">
      <c r="A290" s="194"/>
      <c r="B290" s="194"/>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4"/>
      <c r="AB290" s="14"/>
      <c r="AC290" s="14"/>
      <c r="AD290" s="14"/>
      <c r="AE290" s="14"/>
      <c r="AF290" s="14"/>
      <c r="AG290" s="14"/>
      <c r="AH290" s="14"/>
      <c r="AI290" s="14"/>
      <c r="AJ290" s="14"/>
      <c r="AK290" s="14"/>
      <c r="AL290" s="14"/>
      <c r="AM290" s="14"/>
    </row>
    <row r="291" spans="1:39" x14ac:dyDescent="0.2">
      <c r="A291" s="194"/>
      <c r="B291" s="194"/>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4"/>
      <c r="AB291" s="14"/>
      <c r="AC291" s="14"/>
      <c r="AD291" s="14"/>
      <c r="AE291" s="14"/>
      <c r="AF291" s="14"/>
      <c r="AG291" s="14"/>
      <c r="AH291" s="14"/>
      <c r="AI291" s="14"/>
      <c r="AJ291" s="14"/>
      <c r="AK291" s="14"/>
      <c r="AL291" s="14"/>
      <c r="AM291" s="14"/>
    </row>
    <row r="292" spans="1:39" x14ac:dyDescent="0.2">
      <c r="A292" s="194"/>
      <c r="B292" s="194"/>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4"/>
      <c r="AB292" s="14"/>
      <c r="AC292" s="14"/>
      <c r="AD292" s="14"/>
      <c r="AE292" s="14"/>
      <c r="AF292" s="14"/>
      <c r="AG292" s="14"/>
      <c r="AH292" s="14"/>
      <c r="AI292" s="14"/>
      <c r="AJ292" s="14"/>
      <c r="AK292" s="14"/>
      <c r="AL292" s="14"/>
      <c r="AM292" s="14"/>
    </row>
    <row r="293" spans="1:39" x14ac:dyDescent="0.2">
      <c r="A293" s="194"/>
      <c r="B293" s="194"/>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c r="AA293" s="14"/>
      <c r="AB293" s="14"/>
      <c r="AC293" s="14"/>
      <c r="AD293" s="14"/>
      <c r="AE293" s="14"/>
      <c r="AF293" s="14"/>
      <c r="AG293" s="14"/>
      <c r="AH293" s="14"/>
      <c r="AI293" s="14"/>
      <c r="AJ293" s="14"/>
      <c r="AK293" s="14"/>
      <c r="AL293" s="14"/>
      <c r="AM293" s="14"/>
    </row>
    <row r="294" spans="1:39" x14ac:dyDescent="0.2">
      <c r="A294" s="194"/>
      <c r="B294" s="194"/>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4"/>
      <c r="AB294" s="14"/>
      <c r="AC294" s="14"/>
      <c r="AD294" s="14"/>
      <c r="AE294" s="14"/>
      <c r="AF294" s="14"/>
      <c r="AG294" s="14"/>
      <c r="AH294" s="14"/>
      <c r="AI294" s="14"/>
      <c r="AJ294" s="14"/>
      <c r="AK294" s="14"/>
      <c r="AL294" s="14"/>
      <c r="AM294" s="14"/>
    </row>
    <row r="295" spans="1:39" x14ac:dyDescent="0.2">
      <c r="A295" s="194"/>
      <c r="B295" s="194"/>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4"/>
      <c r="AB295" s="14"/>
      <c r="AC295" s="14"/>
      <c r="AD295" s="14"/>
      <c r="AE295" s="14"/>
      <c r="AF295" s="14"/>
      <c r="AG295" s="14"/>
      <c r="AH295" s="14"/>
      <c r="AI295" s="14"/>
      <c r="AJ295" s="14"/>
      <c r="AK295" s="14"/>
      <c r="AL295" s="14"/>
      <c r="AM295" s="14"/>
    </row>
    <row r="296" spans="1:39" x14ac:dyDescent="0.2">
      <c r="A296" s="194"/>
      <c r="B296" s="194"/>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c r="AE296" s="14"/>
      <c r="AF296" s="14"/>
    </row>
    <row r="297" spans="1:39" x14ac:dyDescent="0.2">
      <c r="A297" s="194"/>
      <c r="B297" s="194"/>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row>
    <row r="298" spans="1:39" x14ac:dyDescent="0.2">
      <c r="A298" s="194"/>
      <c r="B298" s="194"/>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row>
    <row r="299" spans="1:39" x14ac:dyDescent="0.2">
      <c r="A299" s="194"/>
      <c r="B299" s="194"/>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row>
    <row r="300" spans="1:39" x14ac:dyDescent="0.2">
      <c r="A300" s="194"/>
      <c r="B300" s="194"/>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row>
    <row r="301" spans="1:39" x14ac:dyDescent="0.2">
      <c r="A301" s="194"/>
      <c r="B301" s="194"/>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row>
    <row r="302" spans="1:39" x14ac:dyDescent="0.2">
      <c r="A302" s="194"/>
      <c r="B302" s="194"/>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row>
    <row r="303" spans="1:39" x14ac:dyDescent="0.2">
      <c r="A303" s="194"/>
      <c r="B303" s="194"/>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row>
    <row r="304" spans="1:39" x14ac:dyDescent="0.2">
      <c r="A304" s="194"/>
      <c r="B304" s="194"/>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row>
    <row r="305" spans="1:26" x14ac:dyDescent="0.2">
      <c r="A305" s="194"/>
      <c r="B305" s="194"/>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row>
    <row r="306" spans="1:26" x14ac:dyDescent="0.2">
      <c r="A306" s="194"/>
      <c r="B306" s="194"/>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row>
    <row r="307" spans="1:26" x14ac:dyDescent="0.2">
      <c r="A307" s="194"/>
      <c r="B307" s="194"/>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row>
    <row r="308" spans="1:26" x14ac:dyDescent="0.2">
      <c r="A308" s="194"/>
      <c r="B308" s="194"/>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row>
    <row r="309" spans="1:26" x14ac:dyDescent="0.2">
      <c r="A309" s="194"/>
      <c r="B309" s="194"/>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row>
    <row r="310" spans="1:26" x14ac:dyDescent="0.2">
      <c r="A310" s="194"/>
      <c r="B310" s="194"/>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row>
    <row r="311" spans="1:26" x14ac:dyDescent="0.2">
      <c r="A311" s="194"/>
      <c r="B311" s="194"/>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row>
    <row r="312" spans="1:26" x14ac:dyDescent="0.2">
      <c r="A312" s="194"/>
      <c r="B312" s="194"/>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row>
    <row r="313" spans="1:26" x14ac:dyDescent="0.2">
      <c r="A313" s="194"/>
      <c r="B313" s="194"/>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row>
    <row r="314" spans="1:26" x14ac:dyDescent="0.2">
      <c r="A314" s="194"/>
      <c r="B314" s="194"/>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row>
    <row r="315" spans="1:26" x14ac:dyDescent="0.2">
      <c r="A315" s="194"/>
      <c r="B315" s="194"/>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row>
    <row r="316" spans="1:26" x14ac:dyDescent="0.2">
      <c r="A316" s="194"/>
      <c r="B316" s="194"/>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row>
    <row r="317" spans="1:26" x14ac:dyDescent="0.2">
      <c r="A317" s="194"/>
      <c r="B317" s="194"/>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row>
    <row r="318" spans="1:26" x14ac:dyDescent="0.2">
      <c r="A318" s="194"/>
      <c r="B318" s="194"/>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row>
    <row r="319" spans="1:26" x14ac:dyDescent="0.2">
      <c r="A319" s="194"/>
      <c r="B319" s="194"/>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row>
    <row r="320" spans="1:26" x14ac:dyDescent="0.2">
      <c r="A320" s="194"/>
      <c r="B320" s="194"/>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row>
    <row r="321" spans="1:26" x14ac:dyDescent="0.2">
      <c r="A321" s="194"/>
      <c r="B321" s="194"/>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row>
    <row r="322" spans="1:26" x14ac:dyDescent="0.2">
      <c r="A322" s="194"/>
      <c r="B322" s="194"/>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row>
    <row r="323" spans="1:26" x14ac:dyDescent="0.2">
      <c r="A323" s="194"/>
      <c r="B323" s="194"/>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row>
    <row r="324" spans="1:26" x14ac:dyDescent="0.2">
      <c r="A324" s="194"/>
      <c r="B324" s="194"/>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row>
    <row r="325" spans="1:26" x14ac:dyDescent="0.2">
      <c r="A325" s="194"/>
      <c r="B325" s="194"/>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row>
    <row r="326" spans="1:26" x14ac:dyDescent="0.2">
      <c r="A326" s="194"/>
      <c r="B326" s="194"/>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row>
    <row r="327" spans="1:26" x14ac:dyDescent="0.2">
      <c r="A327" s="194"/>
      <c r="B327" s="194"/>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row>
    <row r="328" spans="1:26" x14ac:dyDescent="0.2">
      <c r="A328" s="194"/>
      <c r="B328" s="194"/>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row>
    <row r="329" spans="1:26" x14ac:dyDescent="0.2">
      <c r="A329" s="194"/>
      <c r="B329" s="194"/>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row>
    <row r="330" spans="1:26" x14ac:dyDescent="0.2">
      <c r="A330" s="194"/>
      <c r="B330" s="194"/>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row>
    <row r="331" spans="1:26" x14ac:dyDescent="0.2">
      <c r="A331" s="194"/>
      <c r="B331" s="194"/>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row>
    <row r="332" spans="1:26" x14ac:dyDescent="0.2">
      <c r="A332" s="194"/>
      <c r="B332" s="194"/>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row>
    <row r="333" spans="1:26" x14ac:dyDescent="0.2">
      <c r="A333" s="194"/>
      <c r="B333" s="194"/>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row>
    <row r="334" spans="1:26" x14ac:dyDescent="0.2">
      <c r="A334" s="194"/>
      <c r="B334" s="194"/>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row>
    <row r="335" spans="1:26" x14ac:dyDescent="0.2">
      <c r="A335" s="194"/>
      <c r="B335" s="194"/>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row>
    <row r="336" spans="1:26" x14ac:dyDescent="0.2">
      <c r="A336" s="194"/>
      <c r="B336" s="194"/>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row>
    <row r="337" spans="1:26" x14ac:dyDescent="0.2">
      <c r="A337" s="194"/>
      <c r="B337" s="194"/>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row>
    <row r="338" spans="1:26" x14ac:dyDescent="0.2">
      <c r="A338" s="194"/>
      <c r="B338" s="194"/>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row>
    <row r="339" spans="1:26" x14ac:dyDescent="0.2">
      <c r="A339" s="194"/>
      <c r="B339" s="194"/>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row>
    <row r="340" spans="1:26" x14ac:dyDescent="0.2">
      <c r="A340" s="194"/>
      <c r="B340" s="194"/>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row>
    <row r="341" spans="1:26" x14ac:dyDescent="0.2">
      <c r="A341" s="194"/>
      <c r="B341" s="194"/>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row>
    <row r="342" spans="1:26" x14ac:dyDescent="0.2">
      <c r="A342" s="194"/>
      <c r="B342" s="194"/>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row>
    <row r="343" spans="1:26" x14ac:dyDescent="0.2">
      <c r="A343" s="194"/>
      <c r="B343" s="194"/>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row>
    <row r="344" spans="1:26" x14ac:dyDescent="0.2">
      <c r="A344" s="194"/>
      <c r="B344" s="194"/>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row>
    <row r="345" spans="1:26" x14ac:dyDescent="0.2">
      <c r="A345" s="194"/>
      <c r="B345" s="194"/>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row>
    <row r="346" spans="1:26" x14ac:dyDescent="0.2">
      <c r="A346" s="194"/>
      <c r="B346" s="194"/>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94"/>
      <c r="Z346" s="194"/>
    </row>
    <row r="347" spans="1:26" x14ac:dyDescent="0.2">
      <c r="A347" s="194"/>
      <c r="B347" s="194"/>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row>
    <row r="348" spans="1:26" x14ac:dyDescent="0.2">
      <c r="A348" s="194"/>
      <c r="B348" s="194"/>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row>
    <row r="349" spans="1:26" x14ac:dyDescent="0.2">
      <c r="A349" s="194"/>
      <c r="B349" s="194"/>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row>
    <row r="350" spans="1:26" x14ac:dyDescent="0.2">
      <c r="A350" s="194"/>
      <c r="B350" s="194"/>
      <c r="C350" s="194"/>
      <c r="D350" s="194"/>
      <c r="E350" s="194"/>
      <c r="F350" s="194"/>
      <c r="G350" s="194"/>
      <c r="H350" s="194"/>
      <c r="I350" s="194"/>
      <c r="J350" s="194"/>
      <c r="K350" s="194"/>
      <c r="L350" s="194"/>
      <c r="M350" s="194"/>
      <c r="N350" s="194"/>
      <c r="O350" s="194"/>
      <c r="P350" s="194"/>
      <c r="Q350" s="194"/>
      <c r="R350" s="194"/>
      <c r="S350" s="194"/>
      <c r="T350" s="194"/>
      <c r="U350" s="194"/>
      <c r="V350" s="194"/>
      <c r="W350" s="194"/>
      <c r="X350" s="194"/>
      <c r="Y350" s="194"/>
      <c r="Z350" s="194"/>
    </row>
    <row r="351" spans="1:26" x14ac:dyDescent="0.2">
      <c r="A351" s="244"/>
      <c r="B351" s="244"/>
      <c r="C351" s="244"/>
      <c r="D351" s="194"/>
      <c r="E351" s="244"/>
      <c r="F351" s="194"/>
      <c r="G351" s="244"/>
      <c r="H351" s="194"/>
      <c r="I351" s="244"/>
      <c r="J351" s="194"/>
      <c r="K351" s="244"/>
      <c r="L351" s="194"/>
      <c r="M351" s="244"/>
      <c r="N351" s="194"/>
      <c r="O351" s="244"/>
      <c r="P351" s="194"/>
      <c r="Q351" s="244"/>
      <c r="R351" s="194"/>
      <c r="S351" s="244"/>
      <c r="T351" s="194"/>
      <c r="U351" s="244"/>
      <c r="V351" s="194"/>
      <c r="W351" s="244"/>
      <c r="X351" s="194"/>
    </row>
    <row r="352" spans="1:26" x14ac:dyDescent="0.2">
      <c r="Y352" s="244"/>
      <c r="Z352" s="244"/>
    </row>
  </sheetData>
  <mergeCells count="17">
    <mergeCell ref="A16:C16"/>
    <mergeCell ref="D16:F16"/>
    <mergeCell ref="G16:I16"/>
    <mergeCell ref="AE38:AF38"/>
    <mergeCell ref="B80:P80"/>
    <mergeCell ref="B32:P32"/>
    <mergeCell ref="B48:P48"/>
    <mergeCell ref="P16:R16"/>
    <mergeCell ref="M16:O16"/>
    <mergeCell ref="J16:L16"/>
    <mergeCell ref="B64:P64"/>
    <mergeCell ref="P3:R3"/>
    <mergeCell ref="A3:C3"/>
    <mergeCell ref="D3:F3"/>
    <mergeCell ref="G3:I3"/>
    <mergeCell ref="J3:L3"/>
    <mergeCell ref="M3:O3"/>
  </mergeCells>
  <phoneticPr fontId="0" type="noConversion"/>
  <dataValidations count="2">
    <dataValidation type="list" showInputMessage="1" showErrorMessage="1" sqref="F103" xr:uid="{00000000-0002-0000-0100-000000000000}">
      <formula1>$F$100:$F$101</formula1>
    </dataValidation>
    <dataValidation type="list" showInputMessage="1" showErrorMessage="1" sqref="F110" xr:uid="{00000000-0002-0000-0100-000001000000}">
      <formula1>$F$107:$F$108</formula1>
    </dataValidation>
  </dataValidations>
  <printOptions gridLines="1" gridLinesSet="0"/>
  <pageMargins left="0.75" right="0.75" top="1" bottom="1" header="0.511811024" footer="0.511811024"/>
  <pageSetup paperSize="9" orientation="landscape" r:id="rId1"/>
  <headerFooter alignWithMargins="0">
    <oddHeader>&amp;A</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29D8E-4780-4B19-AECC-9B64C9CBEE99}">
  <sheetPr>
    <tabColor rgb="FF92D050"/>
  </sheetPr>
  <dimension ref="B5:I22"/>
  <sheetViews>
    <sheetView workbookViewId="0">
      <selection activeCell="C4" sqref="C4"/>
    </sheetView>
  </sheetViews>
  <sheetFormatPr baseColWidth="10" defaultRowHeight="12.75" x14ac:dyDescent="0.2"/>
  <cols>
    <col min="1" max="2" width="12" style="427"/>
    <col min="3" max="3" width="11.1640625" style="427" customWidth="1"/>
    <col min="4" max="7" width="12" style="427"/>
    <col min="8" max="8" width="26.6640625" style="427" customWidth="1"/>
    <col min="9" max="9" width="13.83203125" style="427" customWidth="1"/>
    <col min="10" max="16384" width="12" style="427"/>
  </cols>
  <sheetData>
    <row r="5" spans="2:9" ht="15.75" x14ac:dyDescent="0.25">
      <c r="C5" s="428" t="s">
        <v>449</v>
      </c>
      <c r="D5" s="429"/>
      <c r="E5" s="429"/>
      <c r="F5" s="429"/>
      <c r="G5" s="429"/>
      <c r="H5" s="429"/>
      <c r="I5" s="429"/>
    </row>
    <row r="6" spans="2:9" x14ac:dyDescent="0.2">
      <c r="C6" s="429"/>
      <c r="D6" s="429"/>
      <c r="E6" s="429"/>
      <c r="F6" s="429"/>
      <c r="G6" s="429"/>
      <c r="H6" s="429"/>
      <c r="I6" s="429"/>
    </row>
    <row r="7" spans="2:9" x14ac:dyDescent="0.2">
      <c r="C7" s="430"/>
      <c r="D7" s="430"/>
      <c r="E7" s="430"/>
      <c r="F7" s="430"/>
      <c r="G7" s="430"/>
      <c r="H7" s="430"/>
      <c r="I7" s="430"/>
    </row>
    <row r="8" spans="2:9" ht="15" x14ac:dyDescent="0.25">
      <c r="C8" s="430"/>
      <c r="D8" s="431" t="s">
        <v>444</v>
      </c>
      <c r="E8" s="431"/>
      <c r="F8" s="431"/>
      <c r="G8" s="431"/>
      <c r="H8" s="431"/>
      <c r="I8" s="432"/>
    </row>
    <row r="9" spans="2:9" ht="15" x14ac:dyDescent="0.25">
      <c r="C9" s="430"/>
      <c r="D9" s="431"/>
      <c r="E9" s="431"/>
      <c r="F9" s="431"/>
      <c r="G9" s="431"/>
      <c r="H9" s="431"/>
      <c r="I9" s="432"/>
    </row>
    <row r="10" spans="2:9" ht="15" x14ac:dyDescent="0.25">
      <c r="C10" s="430"/>
      <c r="D10" s="431"/>
      <c r="E10" s="431"/>
      <c r="F10" s="431"/>
      <c r="G10" s="431"/>
      <c r="H10" s="431"/>
      <c r="I10" s="432"/>
    </row>
    <row r="11" spans="2:9" ht="15" x14ac:dyDescent="0.25">
      <c r="C11" s="430"/>
      <c r="D11" s="431" t="s">
        <v>445</v>
      </c>
      <c r="E11" s="431"/>
      <c r="F11" s="431"/>
      <c r="G11" s="431"/>
      <c r="H11" s="431"/>
      <c r="I11" s="432"/>
    </row>
    <row r="12" spans="2:9" ht="15" x14ac:dyDescent="0.25">
      <c r="C12" s="430"/>
      <c r="D12" s="431"/>
      <c r="E12" s="431"/>
      <c r="F12" s="431"/>
      <c r="G12" s="431"/>
      <c r="H12" s="431"/>
      <c r="I12" s="432"/>
    </row>
    <row r="13" spans="2:9" ht="15" x14ac:dyDescent="0.25">
      <c r="C13" s="430"/>
      <c r="D13" s="431"/>
      <c r="E13" s="431"/>
      <c r="F13" s="431"/>
      <c r="G13" s="431"/>
      <c r="H13" s="431"/>
      <c r="I13" s="432"/>
    </row>
    <row r="14" spans="2:9" ht="15" x14ac:dyDescent="0.25">
      <c r="C14" s="430"/>
      <c r="D14" s="431"/>
      <c r="E14" s="431"/>
      <c r="F14" s="431"/>
      <c r="G14" s="431"/>
      <c r="H14" s="431"/>
      <c r="I14" s="432"/>
    </row>
    <row r="15" spans="2:9" ht="15" x14ac:dyDescent="0.25">
      <c r="C15" s="430"/>
      <c r="D15" s="431"/>
      <c r="E15" s="431"/>
      <c r="F15" s="431"/>
      <c r="G15" s="431"/>
      <c r="H15" s="431"/>
      <c r="I15" s="432"/>
    </row>
    <row r="16" spans="2:9" ht="15" x14ac:dyDescent="0.25">
      <c r="B16" s="433"/>
      <c r="C16" s="434"/>
      <c r="D16" s="435" t="s">
        <v>446</v>
      </c>
      <c r="E16" s="436"/>
      <c r="F16" s="437"/>
      <c r="G16" s="437"/>
      <c r="H16" s="437"/>
      <c r="I16" s="437"/>
    </row>
    <row r="17" spans="2:9" ht="15" x14ac:dyDescent="0.25">
      <c r="B17" s="433"/>
      <c r="C17" s="434"/>
      <c r="D17" s="438" t="s">
        <v>447</v>
      </c>
      <c r="E17" s="437"/>
      <c r="F17" s="437"/>
      <c r="G17" s="437"/>
      <c r="H17" s="437"/>
      <c r="I17" s="437"/>
    </row>
    <row r="18" spans="2:9" ht="15" x14ac:dyDescent="0.25">
      <c r="B18" s="433"/>
      <c r="C18" s="434"/>
      <c r="D18" s="438" t="s">
        <v>448</v>
      </c>
      <c r="E18" s="437"/>
      <c r="F18" s="437"/>
      <c r="G18" s="439"/>
      <c r="H18" s="437"/>
      <c r="I18" s="437"/>
    </row>
    <row r="19" spans="2:9" x14ac:dyDescent="0.2">
      <c r="B19" s="433"/>
      <c r="C19" s="434"/>
      <c r="D19" s="434"/>
      <c r="E19" s="434"/>
      <c r="F19" s="434"/>
      <c r="G19" s="434"/>
      <c r="H19" s="434"/>
      <c r="I19" s="434"/>
    </row>
    <row r="20" spans="2:9" x14ac:dyDescent="0.2">
      <c r="B20" s="433"/>
      <c r="C20" s="433"/>
      <c r="D20" s="433"/>
      <c r="E20" s="433"/>
      <c r="F20" s="433"/>
      <c r="G20" s="433"/>
      <c r="H20" s="433"/>
      <c r="I20" s="433"/>
    </row>
    <row r="21" spans="2:9" x14ac:dyDescent="0.2">
      <c r="B21" s="433"/>
      <c r="C21" s="433"/>
      <c r="D21" s="433"/>
      <c r="E21" s="433"/>
      <c r="F21" s="433"/>
      <c r="G21" s="433"/>
      <c r="H21" s="433"/>
      <c r="I21" s="433"/>
    </row>
    <row r="22" spans="2:9" x14ac:dyDescent="0.2">
      <c r="B22" s="433"/>
      <c r="C22" s="433"/>
      <c r="D22" s="433"/>
      <c r="E22" s="433"/>
      <c r="F22" s="433"/>
      <c r="G22" s="433"/>
      <c r="H22" s="433"/>
      <c r="I22" s="433"/>
    </row>
  </sheetData>
  <mergeCells count="2">
    <mergeCell ref="D8:H10"/>
    <mergeCell ref="D11:H15"/>
  </mergeCells>
  <hyperlinks>
    <hyperlink ref="D18:G18" r:id="rId1" display="Publicado por www.ignacioonline.com.ar" xr:uid="{6E4717B5-E41C-4E1A-96C7-F22DAF8FC1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O89"/>
  <sheetViews>
    <sheetView workbookViewId="0">
      <selection sqref="A1:M1"/>
    </sheetView>
  </sheetViews>
  <sheetFormatPr baseColWidth="10" defaultRowHeight="12.75" x14ac:dyDescent="0.2"/>
  <cols>
    <col min="1" max="1" width="9.5" customWidth="1"/>
  </cols>
  <sheetData>
    <row r="1" spans="1:14" x14ac:dyDescent="0.2">
      <c r="A1" s="408" t="s">
        <v>387</v>
      </c>
      <c r="B1" s="409"/>
      <c r="C1" s="409"/>
      <c r="D1" s="409"/>
      <c r="E1" s="409"/>
      <c r="F1" s="409"/>
      <c r="G1" s="409"/>
      <c r="H1" s="409"/>
      <c r="I1" s="409"/>
      <c r="J1" s="409"/>
      <c r="K1" s="409"/>
      <c r="L1" s="409"/>
      <c r="M1" s="409"/>
    </row>
    <row r="2" spans="1:14" x14ac:dyDescent="0.2">
      <c r="D2" s="2"/>
      <c r="E2" s="2"/>
    </row>
    <row r="3" spans="1:14" x14ac:dyDescent="0.2">
      <c r="A3" s="410" t="s">
        <v>416</v>
      </c>
      <c r="B3" s="411"/>
      <c r="C3" s="411"/>
      <c r="D3" s="411"/>
      <c r="E3" s="411"/>
      <c r="F3" s="411"/>
      <c r="G3" s="411"/>
      <c r="H3" s="411"/>
      <c r="I3" s="411"/>
      <c r="J3" s="411"/>
      <c r="K3" s="411"/>
      <c r="L3" s="411"/>
      <c r="M3" s="412"/>
    </row>
    <row r="4" spans="1:14" x14ac:dyDescent="0.2">
      <c r="D4" s="2"/>
      <c r="E4" s="2"/>
    </row>
    <row r="5" spans="1:14" x14ac:dyDescent="0.2">
      <c r="A5" s="53" t="s">
        <v>223</v>
      </c>
      <c r="D5" s="2"/>
      <c r="E5" s="2"/>
    </row>
    <row r="6" spans="1:14" x14ac:dyDescent="0.2">
      <c r="A6" s="53"/>
      <c r="D6" s="2"/>
      <c r="E6" s="2"/>
    </row>
    <row r="7" spans="1:14" x14ac:dyDescent="0.2">
      <c r="A7" s="53" t="s">
        <v>224</v>
      </c>
      <c r="D7" s="2"/>
      <c r="E7" s="2"/>
    </row>
    <row r="8" spans="1:14" x14ac:dyDescent="0.2">
      <c r="D8" s="2"/>
      <c r="E8" s="2"/>
    </row>
    <row r="9" spans="1:14" x14ac:dyDescent="0.2">
      <c r="A9" s="53" t="s">
        <v>357</v>
      </c>
      <c r="D9" s="2"/>
      <c r="E9" s="2"/>
    </row>
    <row r="10" spans="1:14" x14ac:dyDescent="0.2">
      <c r="B10" s="53"/>
      <c r="D10" s="2"/>
      <c r="E10" s="2"/>
    </row>
    <row r="11" spans="1:14" x14ac:dyDescent="0.2">
      <c r="A11" s="53" t="s">
        <v>373</v>
      </c>
      <c r="D11" s="2"/>
      <c r="E11" s="2"/>
    </row>
    <row r="12" spans="1:14" x14ac:dyDescent="0.2">
      <c r="A12" s="53"/>
      <c r="D12" s="2"/>
      <c r="E12" s="2"/>
    </row>
    <row r="13" spans="1:14" x14ac:dyDescent="0.2">
      <c r="A13" s="406" t="s">
        <v>374</v>
      </c>
      <c r="B13" s="407"/>
      <c r="C13" s="407"/>
      <c r="D13" s="407"/>
      <c r="E13" s="407"/>
      <c r="F13" s="407"/>
      <c r="G13" s="407"/>
      <c r="H13" s="407"/>
      <c r="I13" s="407"/>
      <c r="J13" s="407"/>
      <c r="K13" s="407"/>
      <c r="L13" s="407"/>
      <c r="M13" s="407"/>
      <c r="N13" s="212"/>
    </row>
    <row r="14" spans="1:14" x14ac:dyDescent="0.2">
      <c r="A14" s="407"/>
      <c r="B14" s="407"/>
      <c r="C14" s="407"/>
      <c r="D14" s="407"/>
      <c r="E14" s="407"/>
      <c r="F14" s="407"/>
      <c r="G14" s="407"/>
      <c r="H14" s="407"/>
      <c r="I14" s="407"/>
      <c r="J14" s="407"/>
      <c r="K14" s="407"/>
      <c r="L14" s="407"/>
      <c r="M14" s="407"/>
      <c r="N14" s="212"/>
    </row>
    <row r="15" spans="1:14" x14ac:dyDescent="0.2">
      <c r="D15" s="2"/>
      <c r="E15" s="2"/>
    </row>
    <row r="16" spans="1:14" x14ac:dyDescent="0.2">
      <c r="A16" s="6" t="s">
        <v>100</v>
      </c>
    </row>
    <row r="17" spans="1:13" x14ac:dyDescent="0.2">
      <c r="B17" s="5"/>
      <c r="C17" s="6"/>
      <c r="D17" s="2"/>
      <c r="E17" s="2"/>
    </row>
    <row r="18" spans="1:13" x14ac:dyDescent="0.2">
      <c r="A18" s="107" t="s">
        <v>261</v>
      </c>
      <c r="C18" s="6"/>
      <c r="D18" s="2"/>
      <c r="E18" s="2"/>
    </row>
    <row r="19" spans="1:13" x14ac:dyDescent="0.2">
      <c r="B19" s="6"/>
      <c r="C19" s="6"/>
      <c r="D19" s="2"/>
      <c r="E19" s="2"/>
    </row>
    <row r="20" spans="1:13" x14ac:dyDescent="0.2">
      <c r="A20" s="108" t="s">
        <v>396</v>
      </c>
      <c r="C20" s="6"/>
      <c r="D20" s="2"/>
      <c r="E20" s="2"/>
    </row>
    <row r="21" spans="1:13" x14ac:dyDescent="0.2">
      <c r="B21" s="107"/>
      <c r="C21" s="6"/>
      <c r="D21" s="2"/>
      <c r="E21" s="2"/>
    </row>
    <row r="22" spans="1:13" x14ac:dyDescent="0.2">
      <c r="A22" s="53" t="s">
        <v>206</v>
      </c>
      <c r="C22" s="6"/>
      <c r="D22" s="2"/>
      <c r="E22" s="2"/>
    </row>
    <row r="23" spans="1:13" x14ac:dyDescent="0.2">
      <c r="B23" s="5"/>
      <c r="C23" s="6"/>
      <c r="D23" s="2"/>
      <c r="E23" s="2"/>
    </row>
    <row r="24" spans="1:13" x14ac:dyDescent="0.2">
      <c r="A24" t="s">
        <v>54</v>
      </c>
      <c r="B24" s="108"/>
      <c r="D24" s="2"/>
      <c r="E24" s="2"/>
    </row>
    <row r="25" spans="1:13" x14ac:dyDescent="0.2">
      <c r="B25" s="108"/>
      <c r="C25" s="6"/>
      <c r="D25" s="2"/>
      <c r="E25" s="2"/>
    </row>
    <row r="26" spans="1:13" x14ac:dyDescent="0.2">
      <c r="A26" s="53" t="s">
        <v>381</v>
      </c>
      <c r="D26" s="2"/>
      <c r="E26" s="2"/>
    </row>
    <row r="27" spans="1:13" x14ac:dyDescent="0.2">
      <c r="D27" s="2"/>
      <c r="E27" s="2"/>
    </row>
    <row r="28" spans="1:13" x14ac:dyDescent="0.2">
      <c r="A28" s="406" t="s">
        <v>375</v>
      </c>
      <c r="B28" s="406"/>
      <c r="C28" s="406"/>
      <c r="D28" s="406"/>
      <c r="E28" s="406"/>
      <c r="F28" s="406"/>
      <c r="G28" s="406"/>
      <c r="H28" s="406"/>
      <c r="I28" s="406"/>
      <c r="J28" s="406"/>
      <c r="K28" s="406"/>
      <c r="L28" s="406"/>
      <c r="M28" s="406"/>
    </row>
    <row r="29" spans="1:13" x14ac:dyDescent="0.2">
      <c r="A29" s="406"/>
      <c r="B29" s="406"/>
      <c r="C29" s="406"/>
      <c r="D29" s="406"/>
      <c r="E29" s="406"/>
      <c r="F29" s="406"/>
      <c r="G29" s="406"/>
      <c r="H29" s="406"/>
      <c r="I29" s="406"/>
      <c r="J29" s="406"/>
      <c r="K29" s="406"/>
      <c r="L29" s="406"/>
      <c r="M29" s="406"/>
    </row>
    <row r="31" spans="1:13" x14ac:dyDescent="0.2">
      <c r="A31" s="107" t="s">
        <v>69</v>
      </c>
    </row>
    <row r="32" spans="1:13" x14ac:dyDescent="0.2">
      <c r="A32" t="s">
        <v>72</v>
      </c>
    </row>
    <row r="33" spans="1:15" x14ac:dyDescent="0.2">
      <c r="A33" t="s">
        <v>70</v>
      </c>
    </row>
    <row r="34" spans="1:15" x14ac:dyDescent="0.2">
      <c r="A34" s="413" t="s">
        <v>237</v>
      </c>
      <c r="B34" s="414"/>
      <c r="C34" s="414"/>
      <c r="D34" s="414"/>
      <c r="E34" s="414"/>
      <c r="F34" s="414"/>
      <c r="G34" s="414"/>
      <c r="H34" s="414"/>
      <c r="I34" s="414"/>
      <c r="J34" s="414"/>
      <c r="K34" s="414"/>
      <c r="L34" s="415"/>
      <c r="M34" s="415"/>
    </row>
    <row r="35" spans="1:15" x14ac:dyDescent="0.2">
      <c r="A35" s="414"/>
      <c r="B35" s="414"/>
      <c r="C35" s="414"/>
      <c r="D35" s="414"/>
      <c r="E35" s="414"/>
      <c r="F35" s="414"/>
      <c r="G35" s="414"/>
      <c r="H35" s="414"/>
      <c r="I35" s="414"/>
      <c r="J35" s="414"/>
      <c r="K35" s="414"/>
      <c r="L35" s="415"/>
      <c r="M35" s="415"/>
    </row>
    <row r="37" spans="1:15" x14ac:dyDescent="0.2">
      <c r="A37" s="162" t="s">
        <v>262</v>
      </c>
      <c r="B37" s="3"/>
      <c r="C37" s="3"/>
      <c r="D37" s="3"/>
      <c r="E37" s="3"/>
      <c r="F37" s="3"/>
      <c r="G37" s="3"/>
      <c r="H37" s="3"/>
      <c r="I37" s="3"/>
      <c r="J37" s="3"/>
      <c r="K37" s="3"/>
      <c r="L37" s="3"/>
      <c r="M37" s="3"/>
      <c r="N37" s="3"/>
      <c r="O37" s="3"/>
    </row>
    <row r="38" spans="1:15" x14ac:dyDescent="0.2">
      <c r="A38" s="416" t="s">
        <v>376</v>
      </c>
      <c r="B38" s="407"/>
      <c r="C38" s="407"/>
      <c r="D38" s="407"/>
      <c r="E38" s="407"/>
      <c r="F38" s="407"/>
      <c r="G38" s="407"/>
      <c r="H38" s="407"/>
      <c r="I38" s="407"/>
      <c r="J38" s="407"/>
      <c r="K38" s="407"/>
      <c r="L38" s="407"/>
      <c r="M38" s="407"/>
      <c r="N38" s="3"/>
      <c r="O38" s="3"/>
    </row>
    <row r="39" spans="1:15" x14ac:dyDescent="0.2">
      <c r="A39" s="407"/>
      <c r="B39" s="407"/>
      <c r="C39" s="407"/>
      <c r="D39" s="407"/>
      <c r="E39" s="407"/>
      <c r="F39" s="407"/>
      <c r="G39" s="407"/>
      <c r="H39" s="407"/>
      <c r="I39" s="407"/>
      <c r="J39" s="407"/>
      <c r="K39" s="407"/>
      <c r="L39" s="407"/>
      <c r="M39" s="407"/>
      <c r="N39" s="3"/>
      <c r="O39" s="3"/>
    </row>
    <row r="40" spans="1:15" x14ac:dyDescent="0.2">
      <c r="A40" s="222"/>
      <c r="B40" s="222"/>
      <c r="C40" s="222"/>
      <c r="D40" s="222"/>
      <c r="E40" s="222"/>
      <c r="F40" s="222"/>
      <c r="G40" s="222"/>
      <c r="H40" s="222"/>
      <c r="I40" s="222"/>
      <c r="J40" s="222"/>
      <c r="K40" s="222"/>
      <c r="L40" s="222"/>
      <c r="M40" s="222"/>
      <c r="N40" s="3"/>
      <c r="O40" s="3"/>
    </row>
    <row r="41" spans="1:15" x14ac:dyDescent="0.2">
      <c r="A41" s="109" t="s">
        <v>81</v>
      </c>
      <c r="B41" s="3"/>
      <c r="C41" s="3"/>
      <c r="D41" s="3"/>
      <c r="E41" s="3"/>
      <c r="F41" s="3"/>
      <c r="G41" s="3"/>
      <c r="H41" s="3"/>
      <c r="I41" s="3"/>
      <c r="J41" s="3"/>
      <c r="K41" s="3"/>
      <c r="L41" s="3"/>
      <c r="M41" s="3"/>
      <c r="N41" s="3"/>
      <c r="O41" s="3"/>
    </row>
    <row r="42" spans="1:15" x14ac:dyDescent="0.2">
      <c r="B42" s="3"/>
      <c r="D42" s="3"/>
    </row>
    <row r="43" spans="1:15" x14ac:dyDescent="0.2">
      <c r="A43" s="6" t="s">
        <v>74</v>
      </c>
      <c r="C43" s="3"/>
      <c r="D43" s="109" t="s">
        <v>207</v>
      </c>
    </row>
    <row r="44" spans="1:15" x14ac:dyDescent="0.2">
      <c r="D44" s="406" t="s">
        <v>388</v>
      </c>
      <c r="E44" s="407"/>
      <c r="F44" s="407"/>
      <c r="G44" s="407"/>
      <c r="H44" s="407"/>
      <c r="I44" s="407"/>
      <c r="J44" s="407"/>
      <c r="K44" s="407"/>
      <c r="L44" s="407"/>
      <c r="M44" s="407"/>
    </row>
    <row r="45" spans="1:15" x14ac:dyDescent="0.2">
      <c r="D45" s="407"/>
      <c r="E45" s="407"/>
      <c r="F45" s="407"/>
      <c r="G45" s="407"/>
      <c r="H45" s="407"/>
      <c r="I45" s="407"/>
      <c r="J45" s="407"/>
      <c r="K45" s="407"/>
      <c r="L45" s="407"/>
      <c r="M45" s="407"/>
    </row>
    <row r="46" spans="1:15" x14ac:dyDescent="0.2">
      <c r="D46" s="406" t="s">
        <v>213</v>
      </c>
      <c r="E46" s="407"/>
      <c r="F46" s="407"/>
      <c r="G46" s="407"/>
      <c r="H46" s="407"/>
      <c r="I46" s="407"/>
      <c r="J46" s="407"/>
      <c r="K46" s="407"/>
      <c r="L46" s="407"/>
      <c r="M46" s="407"/>
    </row>
    <row r="47" spans="1:15" x14ac:dyDescent="0.2">
      <c r="D47" s="407"/>
      <c r="E47" s="407"/>
      <c r="F47" s="407"/>
      <c r="G47" s="407"/>
      <c r="H47" s="407"/>
      <c r="I47" s="407"/>
      <c r="J47" s="407"/>
      <c r="K47" s="407"/>
      <c r="L47" s="407"/>
      <c r="M47" s="407"/>
    </row>
    <row r="48" spans="1:15" x14ac:dyDescent="0.2">
      <c r="D48" s="222"/>
      <c r="E48" s="222"/>
      <c r="F48" s="222"/>
      <c r="G48" s="222"/>
      <c r="H48" s="222"/>
      <c r="I48" s="222"/>
      <c r="J48" s="222"/>
      <c r="K48" s="222"/>
      <c r="L48" s="222"/>
      <c r="M48" s="222"/>
    </row>
    <row r="49" spans="1:13" x14ac:dyDescent="0.2">
      <c r="A49" s="107" t="s">
        <v>407</v>
      </c>
      <c r="D49" s="406" t="s">
        <v>443</v>
      </c>
      <c r="E49" s="407"/>
      <c r="F49" s="407"/>
      <c r="G49" s="407"/>
      <c r="H49" s="407"/>
      <c r="I49" s="407"/>
      <c r="J49" s="407"/>
      <c r="K49" s="407"/>
      <c r="L49" s="407"/>
      <c r="M49" s="407"/>
    </row>
    <row r="50" spans="1:13" x14ac:dyDescent="0.2">
      <c r="D50" s="407"/>
      <c r="E50" s="407"/>
      <c r="F50" s="407"/>
      <c r="G50" s="407"/>
      <c r="H50" s="407"/>
      <c r="I50" s="407"/>
      <c r="J50" s="407"/>
      <c r="K50" s="407"/>
      <c r="L50" s="407"/>
      <c r="M50" s="407"/>
    </row>
    <row r="51" spans="1:13" x14ac:dyDescent="0.2">
      <c r="D51" s="250"/>
      <c r="E51" s="250"/>
      <c r="F51" s="250"/>
      <c r="G51" s="250"/>
      <c r="H51" s="250"/>
      <c r="I51" s="250"/>
      <c r="J51" s="250"/>
      <c r="K51" s="250"/>
      <c r="L51" s="250"/>
      <c r="M51" s="250"/>
    </row>
    <row r="52" spans="1:13" x14ac:dyDescent="0.2">
      <c r="A52" s="416" t="s">
        <v>427</v>
      </c>
      <c r="B52" s="416"/>
      <c r="C52" s="416"/>
      <c r="D52" s="416"/>
      <c r="E52" s="416"/>
      <c r="F52" s="416"/>
      <c r="G52" s="416"/>
      <c r="H52" s="416"/>
      <c r="I52" s="416"/>
      <c r="J52" s="416"/>
      <c r="K52" s="416"/>
      <c r="L52" s="416"/>
      <c r="M52" s="416"/>
    </row>
    <row r="53" spans="1:13" x14ac:dyDescent="0.2">
      <c r="A53" s="416"/>
      <c r="B53" s="416"/>
      <c r="C53" s="416"/>
      <c r="D53" s="416"/>
      <c r="E53" s="416"/>
      <c r="F53" s="416"/>
      <c r="G53" s="416"/>
      <c r="H53" s="416"/>
      <c r="I53" s="416"/>
      <c r="J53" s="416"/>
      <c r="K53" s="416"/>
      <c r="L53" s="416"/>
      <c r="M53" s="416"/>
    </row>
    <row r="54" spans="1:13" x14ac:dyDescent="0.2">
      <c r="A54" s="222"/>
      <c r="B54" s="222"/>
      <c r="C54" s="222"/>
      <c r="D54" s="222"/>
      <c r="E54" s="222"/>
      <c r="F54" s="222"/>
      <c r="G54" s="222"/>
      <c r="H54" s="222"/>
      <c r="I54" s="222"/>
      <c r="J54" s="222"/>
      <c r="K54" s="222"/>
      <c r="L54" s="222"/>
      <c r="M54" s="222"/>
    </row>
    <row r="55" spans="1:13" x14ac:dyDescent="0.2">
      <c r="A55" s="406" t="s">
        <v>389</v>
      </c>
      <c r="B55" s="407"/>
      <c r="C55" s="407"/>
      <c r="D55" s="407"/>
      <c r="E55" s="407"/>
      <c r="F55" s="407"/>
      <c r="G55" s="407"/>
      <c r="H55" s="407"/>
      <c r="I55" s="407"/>
      <c r="J55" s="407"/>
      <c r="K55" s="407"/>
      <c r="L55" s="407"/>
      <c r="M55" s="407"/>
    </row>
    <row r="56" spans="1:13" x14ac:dyDescent="0.2">
      <c r="A56" s="407"/>
      <c r="B56" s="407"/>
      <c r="C56" s="407"/>
      <c r="D56" s="407"/>
      <c r="E56" s="407"/>
      <c r="F56" s="407"/>
      <c r="G56" s="407"/>
      <c r="H56" s="407"/>
      <c r="I56" s="407"/>
      <c r="J56" s="407"/>
      <c r="K56" s="407"/>
      <c r="L56" s="407"/>
      <c r="M56" s="407"/>
    </row>
    <row r="57" spans="1:13" x14ac:dyDescent="0.2">
      <c r="A57" s="4"/>
    </row>
    <row r="58" spans="1:13" x14ac:dyDescent="0.2">
      <c r="A58" s="407" t="s">
        <v>377</v>
      </c>
      <c r="B58" s="407"/>
      <c r="C58" s="407"/>
      <c r="D58" s="407"/>
      <c r="E58" s="407"/>
      <c r="F58" s="407"/>
      <c r="G58" s="407"/>
      <c r="H58" s="407"/>
      <c r="I58" s="407"/>
      <c r="J58" s="407"/>
      <c r="K58" s="407"/>
      <c r="L58" s="407"/>
      <c r="M58" s="407"/>
    </row>
    <row r="59" spans="1:13" x14ac:dyDescent="0.2">
      <c r="A59" s="407"/>
      <c r="B59" s="407"/>
      <c r="C59" s="407"/>
      <c r="D59" s="407"/>
      <c r="E59" s="407"/>
      <c r="F59" s="407"/>
      <c r="G59" s="407"/>
      <c r="H59" s="407"/>
      <c r="I59" s="407"/>
      <c r="J59" s="407"/>
      <c r="K59" s="407"/>
      <c r="L59" s="407"/>
      <c r="M59" s="407"/>
    </row>
    <row r="60" spans="1:13" ht="13.5" thickBot="1" x14ac:dyDescent="0.25"/>
    <row r="61" spans="1:13" ht="13.5" thickBot="1" x14ac:dyDescent="0.25">
      <c r="A61" s="421" t="s">
        <v>390</v>
      </c>
      <c r="B61" s="422"/>
      <c r="C61" s="422"/>
      <c r="D61" s="422"/>
      <c r="E61" s="422"/>
      <c r="F61" s="422"/>
      <c r="G61" s="422"/>
      <c r="H61" s="422"/>
      <c r="I61" s="422"/>
      <c r="J61" s="422"/>
      <c r="K61" s="422"/>
      <c r="L61" s="422"/>
      <c r="M61" s="423"/>
    </row>
    <row r="62" spans="1:13" x14ac:dyDescent="0.2">
      <c r="A62" s="296"/>
      <c r="B62" s="297"/>
      <c r="C62" s="297"/>
      <c r="D62" s="297"/>
      <c r="E62" s="297"/>
      <c r="F62" s="297"/>
      <c r="G62" s="297"/>
      <c r="H62" s="297"/>
      <c r="I62" s="297"/>
      <c r="J62" s="297"/>
      <c r="K62" s="297"/>
      <c r="L62" s="297"/>
      <c r="M62" s="297"/>
    </row>
    <row r="63" spans="1:13" x14ac:dyDescent="0.2">
      <c r="A63" s="53" t="s">
        <v>391</v>
      </c>
    </row>
    <row r="65" spans="1:13" x14ac:dyDescent="0.2">
      <c r="A65" s="109" t="s">
        <v>392</v>
      </c>
      <c r="B65" s="109"/>
      <c r="C65" s="109" t="s">
        <v>393</v>
      </c>
      <c r="D65" s="109" t="s">
        <v>426</v>
      </c>
      <c r="E65" s="109"/>
      <c r="F65" s="109"/>
      <c r="G65" s="109"/>
      <c r="H65" s="109"/>
      <c r="I65" s="109"/>
      <c r="J65" s="109"/>
      <c r="K65" s="109"/>
      <c r="L65" s="109"/>
    </row>
    <row r="66" spans="1:13" x14ac:dyDescent="0.2">
      <c r="A66" s="109"/>
      <c r="B66" s="109"/>
      <c r="C66" s="109" t="s">
        <v>395</v>
      </c>
      <c r="D66" s="109" t="s">
        <v>394</v>
      </c>
      <c r="E66" s="109"/>
      <c r="F66" s="109"/>
      <c r="G66" s="109"/>
      <c r="H66" s="109"/>
      <c r="I66" s="109"/>
      <c r="J66" s="109"/>
      <c r="K66" s="109"/>
      <c r="L66" s="109"/>
    </row>
    <row r="67" spans="1:13" x14ac:dyDescent="0.2">
      <c r="A67" s="109"/>
      <c r="B67" s="109"/>
      <c r="C67" s="109" t="s">
        <v>436</v>
      </c>
      <c r="D67" s="109"/>
      <c r="E67" s="109"/>
      <c r="F67" s="109"/>
      <c r="G67" s="109"/>
      <c r="H67" s="109"/>
      <c r="I67" s="109"/>
      <c r="J67" s="109"/>
      <c r="K67" s="109"/>
      <c r="L67" s="109"/>
    </row>
    <row r="69" spans="1:13" x14ac:dyDescent="0.2">
      <c r="A69" s="53" t="s">
        <v>428</v>
      </c>
    </row>
    <row r="70" spans="1:13" x14ac:dyDescent="0.2">
      <c r="A70" s="53"/>
      <c r="B70" s="53" t="s">
        <v>429</v>
      </c>
    </row>
    <row r="71" spans="1:13" x14ac:dyDescent="0.2">
      <c r="A71" s="53"/>
      <c r="B71" s="53" t="s">
        <v>430</v>
      </c>
      <c r="C71" s="406" t="s">
        <v>431</v>
      </c>
      <c r="D71" s="407"/>
      <c r="E71" s="407"/>
      <c r="F71" s="407"/>
      <c r="G71" s="407"/>
      <c r="H71" s="407"/>
      <c r="I71" s="407"/>
      <c r="J71" s="407"/>
      <c r="K71" s="407"/>
      <c r="L71" s="407"/>
      <c r="M71" s="407"/>
    </row>
    <row r="72" spans="1:13" x14ac:dyDescent="0.2">
      <c r="A72" s="53"/>
      <c r="B72" s="53"/>
      <c r="C72" s="407"/>
      <c r="D72" s="407"/>
      <c r="E72" s="407"/>
      <c r="F72" s="407"/>
      <c r="G72" s="407"/>
      <c r="H72" s="407"/>
      <c r="I72" s="407"/>
      <c r="J72" s="407"/>
      <c r="K72" s="407"/>
      <c r="L72" s="407"/>
      <c r="M72" s="407"/>
    </row>
    <row r="73" spans="1:13" x14ac:dyDescent="0.2">
      <c r="A73" s="53"/>
      <c r="B73" s="53"/>
      <c r="C73" s="407"/>
      <c r="D73" s="407"/>
      <c r="E73" s="407"/>
      <c r="F73" s="407"/>
      <c r="G73" s="407"/>
      <c r="H73" s="407"/>
      <c r="I73" s="407"/>
      <c r="J73" s="407"/>
      <c r="K73" s="407"/>
      <c r="L73" s="407"/>
      <c r="M73" s="407"/>
    </row>
    <row r="74" spans="1:13" x14ac:dyDescent="0.2">
      <c r="B74" s="424" t="s">
        <v>432</v>
      </c>
      <c r="C74" s="424"/>
      <c r="D74" s="424"/>
      <c r="E74" s="424"/>
      <c r="F74" s="424"/>
      <c r="G74" s="424"/>
      <c r="H74" s="424"/>
      <c r="I74" s="424"/>
      <c r="J74" s="424"/>
      <c r="K74" s="425"/>
      <c r="L74" s="425"/>
      <c r="M74" s="425"/>
    </row>
    <row r="75" spans="1:13" x14ac:dyDescent="0.2">
      <c r="B75" s="424"/>
      <c r="C75" s="424"/>
      <c r="D75" s="424"/>
      <c r="E75" s="424"/>
      <c r="F75" s="424"/>
      <c r="G75" s="424"/>
      <c r="H75" s="424"/>
      <c r="I75" s="424"/>
      <c r="J75" s="424"/>
      <c r="K75" s="425"/>
      <c r="L75" s="425"/>
      <c r="M75" s="425"/>
    </row>
    <row r="76" spans="1:13" x14ac:dyDescent="0.2">
      <c r="B76" s="53" t="s">
        <v>433</v>
      </c>
    </row>
    <row r="77" spans="1:13" x14ac:dyDescent="0.2">
      <c r="B77" s="419" t="s">
        <v>434</v>
      </c>
      <c r="C77" s="420"/>
      <c r="D77" s="420"/>
      <c r="E77" s="420"/>
      <c r="F77" s="420"/>
      <c r="G77" s="420"/>
      <c r="H77" s="420"/>
      <c r="I77" s="420"/>
      <c r="J77" s="420"/>
      <c r="K77" s="420"/>
      <c r="L77" s="420"/>
      <c r="M77" s="420"/>
    </row>
    <row r="78" spans="1:13" x14ac:dyDescent="0.2">
      <c r="B78" s="420"/>
      <c r="C78" s="420"/>
      <c r="D78" s="420"/>
      <c r="E78" s="420"/>
      <c r="F78" s="420"/>
      <c r="G78" s="420"/>
      <c r="H78" s="420"/>
      <c r="I78" s="420"/>
      <c r="J78" s="420"/>
      <c r="K78" s="420"/>
      <c r="L78" s="420"/>
      <c r="M78" s="420"/>
    </row>
    <row r="79" spans="1:13" x14ac:dyDescent="0.2">
      <c r="B79" s="420"/>
      <c r="C79" s="420"/>
      <c r="D79" s="420"/>
      <c r="E79" s="420"/>
      <c r="F79" s="420"/>
      <c r="G79" s="420"/>
      <c r="H79" s="420"/>
      <c r="I79" s="420"/>
      <c r="J79" s="420"/>
      <c r="K79" s="420"/>
      <c r="L79" s="420"/>
      <c r="M79" s="420"/>
    </row>
    <row r="80" spans="1:13" x14ac:dyDescent="0.2">
      <c r="B80" s="420"/>
      <c r="C80" s="420"/>
      <c r="D80" s="420"/>
      <c r="E80" s="420"/>
      <c r="F80" s="420"/>
      <c r="G80" s="420"/>
      <c r="H80" s="420"/>
      <c r="I80" s="420"/>
      <c r="J80" s="420"/>
      <c r="K80" s="420"/>
      <c r="L80" s="420"/>
      <c r="M80" s="420"/>
    </row>
    <row r="81" spans="1:13" x14ac:dyDescent="0.2">
      <c r="B81" s="420"/>
      <c r="C81" s="420"/>
      <c r="D81" s="420"/>
      <c r="E81" s="420"/>
      <c r="F81" s="420"/>
      <c r="G81" s="420"/>
      <c r="H81" s="420"/>
      <c r="I81" s="420"/>
      <c r="J81" s="420"/>
      <c r="K81" s="420"/>
      <c r="L81" s="420"/>
      <c r="M81" s="420"/>
    </row>
    <row r="82" spans="1:13" x14ac:dyDescent="0.2">
      <c r="B82" s="420"/>
      <c r="C82" s="420"/>
      <c r="D82" s="420"/>
      <c r="E82" s="420"/>
      <c r="F82" s="420"/>
      <c r="G82" s="420"/>
      <c r="H82" s="420"/>
      <c r="I82" s="420"/>
      <c r="J82" s="420"/>
      <c r="K82" s="420"/>
      <c r="L82" s="420"/>
      <c r="M82" s="420"/>
    </row>
    <row r="83" spans="1:13" x14ac:dyDescent="0.2">
      <c r="B83" s="53" t="s">
        <v>435</v>
      </c>
    </row>
    <row r="84" spans="1:13" x14ac:dyDescent="0.2">
      <c r="B84" s="419" t="s">
        <v>437</v>
      </c>
      <c r="C84" s="420"/>
      <c r="D84" s="420"/>
      <c r="E84" s="420"/>
      <c r="F84" s="420"/>
      <c r="G84" s="420"/>
      <c r="H84" s="420"/>
      <c r="I84" s="420"/>
      <c r="J84" s="420"/>
      <c r="K84" s="420"/>
      <c r="L84" s="420"/>
      <c r="M84" s="420"/>
    </row>
    <row r="85" spans="1:13" x14ac:dyDescent="0.2">
      <c r="B85" s="420"/>
      <c r="C85" s="420"/>
      <c r="D85" s="420"/>
      <c r="E85" s="420"/>
      <c r="F85" s="420"/>
      <c r="G85" s="420"/>
      <c r="H85" s="420"/>
      <c r="I85" s="420"/>
      <c r="J85" s="420"/>
      <c r="K85" s="420"/>
      <c r="L85" s="420"/>
      <c r="M85" s="420"/>
    </row>
    <row r="87" spans="1:13" x14ac:dyDescent="0.2">
      <c r="A87" s="53" t="s">
        <v>440</v>
      </c>
    </row>
    <row r="88" spans="1:13" x14ac:dyDescent="0.2">
      <c r="B88" s="417" t="s">
        <v>441</v>
      </c>
      <c r="C88" s="418"/>
      <c r="D88" s="418"/>
      <c r="E88" s="418"/>
      <c r="F88" s="418"/>
      <c r="G88" s="418"/>
      <c r="H88" s="418"/>
      <c r="I88" s="418"/>
      <c r="J88" s="418"/>
      <c r="K88" s="418"/>
      <c r="L88" s="418"/>
      <c r="M88" s="418"/>
    </row>
    <row r="89" spans="1:13" x14ac:dyDescent="0.2">
      <c r="B89" s="418"/>
      <c r="C89" s="418"/>
      <c r="D89" s="418"/>
      <c r="E89" s="418"/>
      <c r="F89" s="418"/>
      <c r="G89" s="418"/>
      <c r="H89" s="418"/>
      <c r="I89" s="418"/>
      <c r="J89" s="418"/>
      <c r="K89" s="418"/>
      <c r="L89" s="418"/>
      <c r="M89" s="418"/>
    </row>
  </sheetData>
  <sheetProtection password="9F9F" sheet="1" objects="1" scenarios="1" formatColumns="0"/>
  <mergeCells count="18">
    <mergeCell ref="B88:M89"/>
    <mergeCell ref="C71:M73"/>
    <mergeCell ref="B77:M82"/>
    <mergeCell ref="B84:M85"/>
    <mergeCell ref="A61:M61"/>
    <mergeCell ref="B74:M75"/>
    <mergeCell ref="D49:M50"/>
    <mergeCell ref="A1:M1"/>
    <mergeCell ref="A58:M59"/>
    <mergeCell ref="A3:M3"/>
    <mergeCell ref="A28:M29"/>
    <mergeCell ref="A34:M35"/>
    <mergeCell ref="A13:M14"/>
    <mergeCell ref="A55:M56"/>
    <mergeCell ref="D44:M45"/>
    <mergeCell ref="D46:M47"/>
    <mergeCell ref="A52:M53"/>
    <mergeCell ref="A38:M39"/>
  </mergeCells>
  <phoneticPr fontId="10" type="noConversion"/>
  <pageMargins left="0.74803149606299213" right="0.74803149606299213" top="0.98425196850393704" bottom="0.98425196850393704" header="0" footer="0"/>
  <pageSetup paperSize="9" scale="6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H65"/>
  <sheetViews>
    <sheetView workbookViewId="0"/>
  </sheetViews>
  <sheetFormatPr baseColWidth="10" defaultRowHeight="12.75" x14ac:dyDescent="0.2"/>
  <cols>
    <col min="1" max="1" width="6.5" customWidth="1"/>
    <col min="2" max="2" width="97.83203125" customWidth="1"/>
    <col min="3" max="3" width="27.5" customWidth="1"/>
    <col min="5" max="5" width="49.5" customWidth="1"/>
  </cols>
  <sheetData>
    <row r="1" spans="1:2" x14ac:dyDescent="0.2">
      <c r="A1" s="53"/>
    </row>
    <row r="2" spans="1:2" x14ac:dyDescent="0.2">
      <c r="A2" s="107" t="s">
        <v>327</v>
      </c>
    </row>
    <row r="3" spans="1:2" x14ac:dyDescent="0.2">
      <c r="A3" s="53"/>
      <c r="B3" t="s">
        <v>305</v>
      </c>
    </row>
    <row r="4" spans="1:2" x14ac:dyDescent="0.2">
      <c r="A4" s="53"/>
      <c r="B4" s="107" t="s">
        <v>318</v>
      </c>
    </row>
    <row r="5" spans="1:2" x14ac:dyDescent="0.2">
      <c r="A5" s="53" t="s">
        <v>113</v>
      </c>
      <c r="B5" t="s">
        <v>306</v>
      </c>
    </row>
    <row r="6" spans="1:2" x14ac:dyDescent="0.2">
      <c r="A6" s="53" t="s">
        <v>114</v>
      </c>
      <c r="B6" t="s">
        <v>307</v>
      </c>
    </row>
    <row r="7" spans="1:2" x14ac:dyDescent="0.2">
      <c r="A7" s="53" t="s">
        <v>115</v>
      </c>
      <c r="B7" t="s">
        <v>308</v>
      </c>
    </row>
    <row r="8" spans="1:2" x14ac:dyDescent="0.2">
      <c r="A8" s="53" t="s">
        <v>309</v>
      </c>
      <c r="B8" t="s">
        <v>310</v>
      </c>
    </row>
    <row r="9" spans="1:2" x14ac:dyDescent="0.2">
      <c r="A9" s="53" t="s">
        <v>112</v>
      </c>
      <c r="B9" t="s">
        <v>311</v>
      </c>
    </row>
    <row r="10" spans="1:2" x14ac:dyDescent="0.2">
      <c r="A10" s="53" t="s">
        <v>117</v>
      </c>
      <c r="B10" t="s">
        <v>312</v>
      </c>
    </row>
    <row r="11" spans="1:2" x14ac:dyDescent="0.2">
      <c r="A11" s="53" t="s">
        <v>118</v>
      </c>
      <c r="B11" t="s">
        <v>313</v>
      </c>
    </row>
    <row r="12" spans="1:2" x14ac:dyDescent="0.2">
      <c r="A12" s="53" t="s">
        <v>119</v>
      </c>
      <c r="B12" t="s">
        <v>314</v>
      </c>
    </row>
    <row r="13" spans="1:2" x14ac:dyDescent="0.2">
      <c r="A13" s="53" t="s">
        <v>120</v>
      </c>
      <c r="B13" t="s">
        <v>315</v>
      </c>
    </row>
    <row r="14" spans="1:2" x14ac:dyDescent="0.2">
      <c r="A14" s="53" t="s">
        <v>121</v>
      </c>
      <c r="B14" s="53" t="s">
        <v>421</v>
      </c>
    </row>
    <row r="15" spans="1:2" x14ac:dyDescent="0.2">
      <c r="A15" s="53" t="s">
        <v>123</v>
      </c>
      <c r="B15" t="s">
        <v>316</v>
      </c>
    </row>
    <row r="16" spans="1:2" x14ac:dyDescent="0.2">
      <c r="A16" s="53" t="s">
        <v>124</v>
      </c>
      <c r="B16" s="53" t="s">
        <v>317</v>
      </c>
    </row>
    <row r="17" spans="1:5" x14ac:dyDescent="0.2">
      <c r="A17" s="53" t="s">
        <v>125</v>
      </c>
      <c r="B17" s="53" t="s">
        <v>319</v>
      </c>
    </row>
    <row r="18" spans="1:5" x14ac:dyDescent="0.2">
      <c r="A18" s="53" t="s">
        <v>126</v>
      </c>
      <c r="B18" s="53" t="s">
        <v>320</v>
      </c>
    </row>
    <row r="19" spans="1:5" x14ac:dyDescent="0.2">
      <c r="A19" s="53" t="s">
        <v>321</v>
      </c>
      <c r="B19" s="53" t="s">
        <v>420</v>
      </c>
    </row>
    <row r="20" spans="1:5" x14ac:dyDescent="0.2">
      <c r="A20" s="53" t="s">
        <v>127</v>
      </c>
      <c r="B20" s="53" t="s">
        <v>323</v>
      </c>
    </row>
    <row r="21" spans="1:5" x14ac:dyDescent="0.2">
      <c r="A21" s="53" t="s">
        <v>128</v>
      </c>
      <c r="B21" s="53" t="s">
        <v>324</v>
      </c>
    </row>
    <row r="22" spans="1:5" x14ac:dyDescent="0.2">
      <c r="A22" s="53" t="s">
        <v>129</v>
      </c>
      <c r="B22" s="53" t="s">
        <v>325</v>
      </c>
    </row>
    <row r="23" spans="1:5" x14ac:dyDescent="0.2">
      <c r="A23" s="53" t="s">
        <v>322</v>
      </c>
      <c r="B23" s="53" t="s">
        <v>326</v>
      </c>
    </row>
    <row r="24" spans="1:5" x14ac:dyDescent="0.2">
      <c r="A24" s="53"/>
      <c r="B24" s="53"/>
    </row>
    <row r="25" spans="1:5" x14ac:dyDescent="0.2">
      <c r="A25" s="107" t="s">
        <v>328</v>
      </c>
      <c r="B25" s="53"/>
    </row>
    <row r="26" spans="1:5" x14ac:dyDescent="0.2">
      <c r="A26" s="53"/>
      <c r="B26" s="419" t="s">
        <v>386</v>
      </c>
      <c r="C26" s="420"/>
      <c r="D26" s="420"/>
      <c r="E26" s="420"/>
    </row>
    <row r="27" spans="1:5" x14ac:dyDescent="0.2">
      <c r="A27" s="53"/>
      <c r="B27" s="420"/>
      <c r="C27" s="420"/>
      <c r="D27" s="420"/>
      <c r="E27" s="420"/>
    </row>
    <row r="28" spans="1:5" x14ac:dyDescent="0.2">
      <c r="A28" s="53"/>
    </row>
    <row r="29" spans="1:5" x14ac:dyDescent="0.2">
      <c r="A29" s="107" t="s">
        <v>332</v>
      </c>
    </row>
    <row r="30" spans="1:5" x14ac:dyDescent="0.2">
      <c r="A30" s="107"/>
      <c r="B30" s="419" t="s">
        <v>329</v>
      </c>
      <c r="C30" s="420"/>
      <c r="D30" s="420"/>
      <c r="E30" s="420"/>
    </row>
    <row r="31" spans="1:5" x14ac:dyDescent="0.2">
      <c r="A31" s="107"/>
      <c r="B31" s="420"/>
      <c r="C31" s="420"/>
      <c r="D31" s="420"/>
      <c r="E31" s="420"/>
    </row>
    <row r="32" spans="1:5" x14ac:dyDescent="0.2">
      <c r="A32" s="107"/>
      <c r="B32" s="53" t="s">
        <v>423</v>
      </c>
    </row>
    <row r="33" spans="1:8" x14ac:dyDescent="0.2">
      <c r="A33" s="107"/>
      <c r="B33" s="53" t="s">
        <v>330</v>
      </c>
    </row>
    <row r="34" spans="1:8" x14ac:dyDescent="0.2">
      <c r="A34" s="53" t="s">
        <v>113</v>
      </c>
      <c r="B34" s="53" t="s">
        <v>331</v>
      </c>
    </row>
    <row r="35" spans="1:8" x14ac:dyDescent="0.2">
      <c r="A35" s="53" t="s">
        <v>114</v>
      </c>
      <c r="B35" s="53" t="s">
        <v>424</v>
      </c>
    </row>
    <row r="36" spans="1:8" x14ac:dyDescent="0.2">
      <c r="A36" s="107"/>
    </row>
    <row r="37" spans="1:8" x14ac:dyDescent="0.2">
      <c r="A37" s="107" t="s">
        <v>333</v>
      </c>
    </row>
    <row r="38" spans="1:8" x14ac:dyDescent="0.2">
      <c r="A38" s="60" t="s">
        <v>191</v>
      </c>
      <c r="B38" s="60" t="s">
        <v>164</v>
      </c>
      <c r="C38" s="51" t="s">
        <v>166</v>
      </c>
      <c r="D38" s="51" t="s">
        <v>170</v>
      </c>
      <c r="E38" s="51" t="s">
        <v>172</v>
      </c>
    </row>
    <row r="39" spans="1:8" x14ac:dyDescent="0.2">
      <c r="A39" s="63" t="s">
        <v>113</v>
      </c>
      <c r="B39" s="64" t="s">
        <v>165</v>
      </c>
      <c r="C39" s="65"/>
      <c r="D39" s="65" t="s">
        <v>171</v>
      </c>
      <c r="E39" s="60" t="s">
        <v>251</v>
      </c>
      <c r="H39" s="53"/>
    </row>
    <row r="40" spans="1:8" ht="25.5" x14ac:dyDescent="0.2">
      <c r="A40" s="63" t="s">
        <v>114</v>
      </c>
      <c r="B40" s="64" t="s">
        <v>167</v>
      </c>
      <c r="C40" s="65" t="s">
        <v>169</v>
      </c>
      <c r="D40" s="65" t="s">
        <v>171</v>
      </c>
      <c r="E40" s="60" t="s">
        <v>251</v>
      </c>
      <c r="H40" s="53"/>
    </row>
    <row r="41" spans="1:8" ht="38.25" customHeight="1" x14ac:dyDescent="0.2">
      <c r="A41" s="63" t="s">
        <v>115</v>
      </c>
      <c r="B41" s="64" t="s">
        <v>168</v>
      </c>
      <c r="C41" s="65" t="s">
        <v>169</v>
      </c>
      <c r="D41" s="65" t="s">
        <v>171</v>
      </c>
      <c r="E41" s="64" t="s">
        <v>188</v>
      </c>
      <c r="F41" s="53"/>
    </row>
    <row r="42" spans="1:8" ht="25.5" x14ac:dyDescent="0.2">
      <c r="A42" s="63" t="s">
        <v>173</v>
      </c>
      <c r="B42" s="64" t="s">
        <v>175</v>
      </c>
      <c r="C42" s="65" t="s">
        <v>169</v>
      </c>
      <c r="D42" s="64" t="s">
        <v>27</v>
      </c>
      <c r="E42" s="64" t="s">
        <v>178</v>
      </c>
      <c r="H42" s="53"/>
    </row>
    <row r="43" spans="1:8" x14ac:dyDescent="0.2">
      <c r="A43" s="66" t="s">
        <v>174</v>
      </c>
      <c r="B43" s="64" t="s">
        <v>176</v>
      </c>
      <c r="C43" s="65"/>
      <c r="D43" s="64" t="s">
        <v>27</v>
      </c>
      <c r="E43" s="64" t="s">
        <v>178</v>
      </c>
      <c r="H43" s="53"/>
    </row>
    <row r="44" spans="1:8" ht="25.5" x14ac:dyDescent="0.2">
      <c r="A44" s="66" t="s">
        <v>190</v>
      </c>
      <c r="B44" s="64" t="s">
        <v>177</v>
      </c>
      <c r="C44" s="65"/>
      <c r="D44" s="64" t="s">
        <v>27</v>
      </c>
      <c r="E44" s="64" t="s">
        <v>178</v>
      </c>
      <c r="H44" s="53"/>
    </row>
    <row r="45" spans="1:8" ht="25.5" x14ac:dyDescent="0.2">
      <c r="A45" s="63" t="s">
        <v>112</v>
      </c>
      <c r="B45" s="64" t="s">
        <v>116</v>
      </c>
      <c r="C45" s="65" t="s">
        <v>169</v>
      </c>
      <c r="D45" s="65" t="s">
        <v>171</v>
      </c>
      <c r="E45" s="64" t="s">
        <v>178</v>
      </c>
    </row>
    <row r="46" spans="1:8" ht="25.5" x14ac:dyDescent="0.2">
      <c r="A46" s="63" t="s">
        <v>117</v>
      </c>
      <c r="B46" s="64" t="s">
        <v>422</v>
      </c>
      <c r="C46" s="64" t="s">
        <v>179</v>
      </c>
      <c r="D46" s="65" t="s">
        <v>171</v>
      </c>
      <c r="E46" s="65"/>
    </row>
    <row r="47" spans="1:8" ht="25.5" x14ac:dyDescent="0.2">
      <c r="A47" s="63" t="s">
        <v>118</v>
      </c>
      <c r="B47" s="64" t="s">
        <v>26</v>
      </c>
      <c r="C47" s="65"/>
      <c r="D47" s="65" t="s">
        <v>171</v>
      </c>
      <c r="E47" s="67" t="s">
        <v>219</v>
      </c>
    </row>
    <row r="48" spans="1:8" x14ac:dyDescent="0.2">
      <c r="A48" s="63" t="s">
        <v>119</v>
      </c>
      <c r="B48" s="64" t="s">
        <v>180</v>
      </c>
      <c r="C48" s="64" t="s">
        <v>182</v>
      </c>
      <c r="D48" s="65" t="s">
        <v>171</v>
      </c>
      <c r="E48" s="64" t="s">
        <v>181</v>
      </c>
    </row>
    <row r="49" spans="1:8" x14ac:dyDescent="0.2">
      <c r="A49" s="63" t="s">
        <v>120</v>
      </c>
      <c r="B49" s="64" t="s">
        <v>183</v>
      </c>
      <c r="C49" s="65"/>
      <c r="D49" s="65" t="s">
        <v>171</v>
      </c>
      <c r="E49" s="60" t="s">
        <v>251</v>
      </c>
      <c r="H49" s="53"/>
    </row>
    <row r="50" spans="1:8" ht="25.5" x14ac:dyDescent="0.2">
      <c r="A50" s="63" t="s">
        <v>121</v>
      </c>
      <c r="B50" s="64" t="s">
        <v>122</v>
      </c>
      <c r="C50" s="65"/>
      <c r="D50" s="64" t="s">
        <v>27</v>
      </c>
      <c r="E50" s="68" t="s">
        <v>189</v>
      </c>
      <c r="H50" s="53"/>
    </row>
    <row r="51" spans="1:8" x14ac:dyDescent="0.2">
      <c r="A51" s="63" t="s">
        <v>123</v>
      </c>
      <c r="B51" s="64" t="s">
        <v>184</v>
      </c>
      <c r="C51" s="65"/>
      <c r="D51" s="65" t="s">
        <v>171</v>
      </c>
      <c r="E51" s="64" t="s">
        <v>178</v>
      </c>
    </row>
    <row r="52" spans="1:8" x14ac:dyDescent="0.2">
      <c r="A52" s="63" t="s">
        <v>124</v>
      </c>
      <c r="B52" s="64" t="s">
        <v>185</v>
      </c>
      <c r="C52" s="65"/>
      <c r="D52" s="65" t="s">
        <v>171</v>
      </c>
      <c r="E52" s="65"/>
    </row>
    <row r="53" spans="1:8" x14ac:dyDescent="0.2">
      <c r="A53" s="63" t="s">
        <v>125</v>
      </c>
      <c r="B53" s="64" t="s">
        <v>334</v>
      </c>
      <c r="C53" s="65"/>
      <c r="D53" s="65" t="s">
        <v>171</v>
      </c>
      <c r="E53" s="64" t="s">
        <v>181</v>
      </c>
    </row>
    <row r="54" spans="1:8" x14ac:dyDescent="0.2">
      <c r="A54" s="63" t="s">
        <v>126</v>
      </c>
      <c r="B54" s="64" t="s">
        <v>335</v>
      </c>
      <c r="C54" s="65"/>
      <c r="D54" s="65" t="s">
        <v>171</v>
      </c>
      <c r="E54" s="60"/>
      <c r="H54" s="53"/>
    </row>
    <row r="55" spans="1:8" ht="25.5" x14ac:dyDescent="0.2">
      <c r="A55" s="63" t="s">
        <v>127</v>
      </c>
      <c r="B55" s="64" t="s">
        <v>186</v>
      </c>
      <c r="C55" s="64"/>
      <c r="D55" s="65" t="s">
        <v>171</v>
      </c>
      <c r="E55" s="64" t="s">
        <v>336</v>
      </c>
    </row>
    <row r="56" spans="1:8" x14ac:dyDescent="0.2">
      <c r="A56" s="63" t="s">
        <v>128</v>
      </c>
      <c r="B56" s="64" t="s">
        <v>187</v>
      </c>
      <c r="C56" s="65"/>
      <c r="D56" s="64" t="s">
        <v>27</v>
      </c>
      <c r="E56" s="65"/>
      <c r="H56" s="53"/>
    </row>
    <row r="57" spans="1:8" x14ac:dyDescent="0.2">
      <c r="A57" s="60" t="s">
        <v>129</v>
      </c>
      <c r="B57" s="61" t="s">
        <v>130</v>
      </c>
      <c r="C57" s="62"/>
      <c r="D57" s="65" t="s">
        <v>171</v>
      </c>
      <c r="E57" s="60" t="s">
        <v>250</v>
      </c>
    </row>
    <row r="58" spans="1:8" x14ac:dyDescent="0.2">
      <c r="B58" s="59"/>
      <c r="C58" s="59"/>
    </row>
    <row r="59" spans="1:8" x14ac:dyDescent="0.2">
      <c r="A59" s="107" t="s">
        <v>337</v>
      </c>
      <c r="B59" s="59"/>
      <c r="C59" s="59"/>
    </row>
    <row r="60" spans="1:8" x14ac:dyDescent="0.2">
      <c r="B60" s="155" t="s">
        <v>338</v>
      </c>
      <c r="C60" s="155"/>
    </row>
    <row r="61" spans="1:8" x14ac:dyDescent="0.2">
      <c r="C61" s="59"/>
    </row>
    <row r="62" spans="1:8" x14ac:dyDescent="0.2">
      <c r="A62" s="53"/>
      <c r="C62" s="59"/>
    </row>
    <row r="63" spans="1:8" x14ac:dyDescent="0.2">
      <c r="B63" s="53"/>
      <c r="C63" s="59"/>
    </row>
    <row r="64" spans="1:8" x14ac:dyDescent="0.2">
      <c r="B64" s="53"/>
      <c r="C64" s="59"/>
    </row>
    <row r="65" spans="3:3" x14ac:dyDescent="0.2">
      <c r="C65" s="59"/>
    </row>
  </sheetData>
  <sheetProtection password="9F9F" sheet="1" objects="1" scenarios="1"/>
  <mergeCells count="2">
    <mergeCell ref="B26:E27"/>
    <mergeCell ref="B30:E31"/>
  </mergeCells>
  <pageMargins left="0.7" right="0.7" top="0.75" bottom="0.75" header="0.3" footer="0.3"/>
  <pageSetup paperSize="9" orientation="portrait" horizontalDpi="300" verticalDpi="0" copies="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2:G25"/>
  <sheetViews>
    <sheetView workbookViewId="0"/>
  </sheetViews>
  <sheetFormatPr baseColWidth="10" defaultRowHeight="12.75" x14ac:dyDescent="0.2"/>
  <cols>
    <col min="2" max="2" width="11.6640625" customWidth="1"/>
    <col min="5" max="5" width="26.5" customWidth="1"/>
    <col min="6" max="6" width="15.5" customWidth="1"/>
    <col min="7" max="7" width="15.33203125" customWidth="1"/>
  </cols>
  <sheetData>
    <row r="2" spans="1:7" x14ac:dyDescent="0.2">
      <c r="B2" s="107" t="s">
        <v>271</v>
      </c>
    </row>
    <row r="3" spans="1:7" x14ac:dyDescent="0.2">
      <c r="G3" s="169" t="s">
        <v>284</v>
      </c>
    </row>
    <row r="4" spans="1:7" x14ac:dyDescent="0.2">
      <c r="A4">
        <v>1</v>
      </c>
      <c r="B4" t="s">
        <v>272</v>
      </c>
      <c r="D4" s="7"/>
      <c r="F4" t="s">
        <v>273</v>
      </c>
      <c r="G4" t="s">
        <v>304</v>
      </c>
    </row>
    <row r="5" spans="1:7" x14ac:dyDescent="0.2">
      <c r="A5">
        <v>2</v>
      </c>
      <c r="B5" t="s">
        <v>274</v>
      </c>
      <c r="F5" t="s">
        <v>275</v>
      </c>
      <c r="G5" t="s">
        <v>304</v>
      </c>
    </row>
    <row r="6" spans="1:7" x14ac:dyDescent="0.2">
      <c r="A6">
        <v>3</v>
      </c>
      <c r="B6" t="s">
        <v>276</v>
      </c>
      <c r="D6" s="7"/>
      <c r="F6" t="s">
        <v>277</v>
      </c>
      <c r="G6" t="s">
        <v>304</v>
      </c>
    </row>
    <row r="7" spans="1:7" x14ac:dyDescent="0.2">
      <c r="A7">
        <v>4</v>
      </c>
      <c r="B7" t="s">
        <v>278</v>
      </c>
      <c r="D7" s="7"/>
      <c r="F7" t="s">
        <v>279</v>
      </c>
      <c r="G7" t="s">
        <v>304</v>
      </c>
    </row>
    <row r="8" spans="1:7" x14ac:dyDescent="0.2">
      <c r="A8">
        <v>5</v>
      </c>
      <c r="B8" t="s">
        <v>280</v>
      </c>
      <c r="F8" t="s">
        <v>277</v>
      </c>
      <c r="G8" t="s">
        <v>304</v>
      </c>
    </row>
    <row r="9" spans="1:7" x14ac:dyDescent="0.2">
      <c r="A9">
        <v>6</v>
      </c>
      <c r="B9" t="s">
        <v>281</v>
      </c>
      <c r="F9" t="s">
        <v>282</v>
      </c>
      <c r="G9" t="s">
        <v>304</v>
      </c>
    </row>
    <row r="10" spans="1:7" x14ac:dyDescent="0.2">
      <c r="A10">
        <v>7</v>
      </c>
      <c r="B10" t="s">
        <v>283</v>
      </c>
      <c r="G10" t="s">
        <v>304</v>
      </c>
    </row>
    <row r="11" spans="1:7" x14ac:dyDescent="0.2">
      <c r="A11">
        <v>8</v>
      </c>
      <c r="B11" t="s">
        <v>285</v>
      </c>
      <c r="F11" t="s">
        <v>286</v>
      </c>
      <c r="G11" t="s">
        <v>304</v>
      </c>
    </row>
    <row r="12" spans="1:7" x14ac:dyDescent="0.2">
      <c r="A12">
        <v>9</v>
      </c>
      <c r="B12" t="s">
        <v>287</v>
      </c>
      <c r="F12" t="s">
        <v>288</v>
      </c>
    </row>
    <row r="13" spans="1:7" x14ac:dyDescent="0.2">
      <c r="C13" t="s">
        <v>289</v>
      </c>
      <c r="G13" t="s">
        <v>304</v>
      </c>
    </row>
    <row r="14" spans="1:7" x14ac:dyDescent="0.2">
      <c r="C14" t="s">
        <v>290</v>
      </c>
      <c r="G14" t="s">
        <v>304</v>
      </c>
    </row>
    <row r="15" spans="1:7" x14ac:dyDescent="0.2">
      <c r="C15" t="s">
        <v>21</v>
      </c>
      <c r="G15" t="s">
        <v>304</v>
      </c>
    </row>
    <row r="16" spans="1:7" x14ac:dyDescent="0.2">
      <c r="C16" t="s">
        <v>291</v>
      </c>
      <c r="G16" t="s">
        <v>304</v>
      </c>
    </row>
    <row r="17" spans="1:7" x14ac:dyDescent="0.2">
      <c r="C17" t="s">
        <v>292</v>
      </c>
      <c r="G17" t="s">
        <v>304</v>
      </c>
    </row>
    <row r="18" spans="1:7" ht="21.75" customHeight="1" thickBot="1" x14ac:dyDescent="0.25">
      <c r="A18">
        <v>10</v>
      </c>
      <c r="B18" t="s">
        <v>293</v>
      </c>
      <c r="F18" t="s">
        <v>294</v>
      </c>
      <c r="G18" s="170" t="s">
        <v>304</v>
      </c>
    </row>
    <row r="19" spans="1:7" ht="21.75" customHeight="1" thickTop="1" x14ac:dyDescent="0.2">
      <c r="G19" s="171"/>
    </row>
    <row r="20" spans="1:7" ht="21.75" customHeight="1" x14ac:dyDescent="0.2">
      <c r="A20">
        <v>11</v>
      </c>
      <c r="B20" t="s">
        <v>295</v>
      </c>
      <c r="F20" t="s">
        <v>296</v>
      </c>
      <c r="G20" t="s">
        <v>304</v>
      </c>
    </row>
    <row r="21" spans="1:7" x14ac:dyDescent="0.2">
      <c r="A21">
        <v>12</v>
      </c>
      <c r="B21" t="s">
        <v>297</v>
      </c>
      <c r="F21" t="s">
        <v>298</v>
      </c>
      <c r="G21" t="s">
        <v>304</v>
      </c>
    </row>
    <row r="22" spans="1:7" x14ac:dyDescent="0.2">
      <c r="A22">
        <v>13</v>
      </c>
      <c r="B22" t="s">
        <v>299</v>
      </c>
      <c r="F22" t="s">
        <v>300</v>
      </c>
      <c r="G22" t="s">
        <v>304</v>
      </c>
    </row>
    <row r="23" spans="1:7" x14ac:dyDescent="0.2">
      <c r="A23">
        <v>14</v>
      </c>
      <c r="B23" t="s">
        <v>301</v>
      </c>
      <c r="F23" t="s">
        <v>300</v>
      </c>
      <c r="G23" t="s">
        <v>304</v>
      </c>
    </row>
    <row r="24" spans="1:7" ht="20.25" customHeight="1" thickBot="1" x14ac:dyDescent="0.25">
      <c r="A24">
        <v>15</v>
      </c>
      <c r="B24" t="s">
        <v>302</v>
      </c>
      <c r="F24" t="s">
        <v>303</v>
      </c>
      <c r="G24" s="170" t="s">
        <v>304</v>
      </c>
    </row>
    <row r="25" spans="1:7" ht="13.5" thickTop="1" x14ac:dyDescent="0.2"/>
  </sheetData>
  <sheetProtection password="C03E" sheet="1" objects="1" scenarios="1"/>
  <pageMargins left="0.7" right="0.7" top="0.75" bottom="0.75" header="0.3" footer="0.3"/>
  <pageSetup paperSize="9" orientation="portrait" horizontalDpi="300" verticalDpi="0" copies="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2777"/>
  <sheetViews>
    <sheetView workbookViewId="0"/>
  </sheetViews>
  <sheetFormatPr baseColWidth="10" defaultRowHeight="12.75" x14ac:dyDescent="0.2"/>
  <cols>
    <col min="2" max="2" width="17.1640625" customWidth="1"/>
    <col min="3" max="3" width="16.1640625" customWidth="1"/>
    <col min="5" max="5" width="18" customWidth="1"/>
  </cols>
  <sheetData>
    <row r="1" spans="1:8" x14ac:dyDescent="0.2">
      <c r="A1" s="107" t="s">
        <v>419</v>
      </c>
    </row>
    <row r="3" spans="1:8" x14ac:dyDescent="0.2">
      <c r="A3" s="419" t="s">
        <v>384</v>
      </c>
      <c r="B3" s="420"/>
      <c r="C3" s="420"/>
      <c r="D3" s="420"/>
      <c r="E3" s="420"/>
      <c r="H3" s="53"/>
    </row>
    <row r="4" spans="1:8" x14ac:dyDescent="0.2">
      <c r="A4" s="420"/>
      <c r="B4" s="420"/>
      <c r="C4" s="420"/>
      <c r="D4" s="420"/>
      <c r="E4" s="420"/>
    </row>
    <row r="6" spans="1:8" x14ac:dyDescent="0.2">
      <c r="A6" s="419" t="s">
        <v>385</v>
      </c>
      <c r="B6" s="420"/>
      <c r="C6" s="420"/>
      <c r="D6" s="420"/>
      <c r="E6" s="420"/>
    </row>
    <row r="7" spans="1:8" x14ac:dyDescent="0.2">
      <c r="A7" s="420"/>
      <c r="B7" s="420"/>
      <c r="C7" s="420"/>
      <c r="D7" s="420"/>
      <c r="E7" s="420"/>
    </row>
    <row r="8" spans="1:8" x14ac:dyDescent="0.2">
      <c r="A8" s="420"/>
      <c r="B8" s="420"/>
      <c r="C8" s="420"/>
      <c r="D8" s="420"/>
      <c r="E8" s="420"/>
    </row>
    <row r="9" spans="1:8" x14ac:dyDescent="0.2">
      <c r="A9" s="420"/>
      <c r="B9" s="420"/>
      <c r="C9" s="420"/>
      <c r="D9" s="420"/>
      <c r="E9" s="420"/>
    </row>
    <row r="10" spans="1:8" x14ac:dyDescent="0.2">
      <c r="A10" s="419" t="s">
        <v>439</v>
      </c>
      <c r="B10" s="420"/>
      <c r="C10" s="420"/>
      <c r="D10" s="420"/>
      <c r="E10" s="420"/>
    </row>
    <row r="11" spans="1:8" x14ac:dyDescent="0.2">
      <c r="A11" s="419"/>
      <c r="B11" s="420"/>
      <c r="C11" s="420"/>
      <c r="D11" s="420"/>
      <c r="E11" s="420"/>
    </row>
    <row r="12" spans="1:8" x14ac:dyDescent="0.2">
      <c r="A12" s="419"/>
      <c r="B12" s="420"/>
      <c r="C12" s="420"/>
      <c r="D12" s="420"/>
      <c r="E12" s="420"/>
    </row>
    <row r="13" spans="1:8" x14ac:dyDescent="0.2">
      <c r="A13" s="420"/>
      <c r="B13" s="420"/>
      <c r="C13" s="420"/>
      <c r="D13" s="420"/>
      <c r="E13" s="420"/>
    </row>
    <row r="15" spans="1:8" x14ac:dyDescent="0.2">
      <c r="A15" s="426" t="s">
        <v>382</v>
      </c>
      <c r="B15" s="426"/>
      <c r="C15" s="426"/>
      <c r="D15" s="426"/>
    </row>
    <row r="16" spans="1:8" x14ac:dyDescent="0.2">
      <c r="A16" s="245" t="s">
        <v>28</v>
      </c>
      <c r="B16" s="245" t="s">
        <v>380</v>
      </c>
      <c r="C16" s="245" t="s">
        <v>378</v>
      </c>
      <c r="D16" s="245" t="s">
        <v>379</v>
      </c>
    </row>
    <row r="17" spans="1:4" x14ac:dyDescent="0.2">
      <c r="A17" s="247">
        <v>1</v>
      </c>
      <c r="B17" s="244">
        <f>+A17*10000000+C17</f>
        <v>10150000.01</v>
      </c>
      <c r="C17" s="246">
        <v>150000.01</v>
      </c>
      <c r="D17" s="246">
        <v>42979</v>
      </c>
    </row>
    <row r="18" spans="1:4" x14ac:dyDescent="0.2">
      <c r="A18" s="247">
        <v>1</v>
      </c>
      <c r="B18" s="244">
        <f t="shared" ref="B18:B81" si="0">+A18*10000000+C18</f>
        <v>10150100.01</v>
      </c>
      <c r="C18" s="246">
        <f>+C17+100</f>
        <v>150100.01</v>
      </c>
      <c r="D18" s="246">
        <v>42609</v>
      </c>
    </row>
    <row r="19" spans="1:4" x14ac:dyDescent="0.2">
      <c r="A19" s="247">
        <v>1</v>
      </c>
      <c r="B19" s="244">
        <f t="shared" si="0"/>
        <v>10150200.01</v>
      </c>
      <c r="C19" s="246">
        <f t="shared" ref="C19:C34" si="1">+C18+100</f>
        <v>150200.01</v>
      </c>
      <c r="D19" s="246">
        <v>42270</v>
      </c>
    </row>
    <row r="20" spans="1:4" x14ac:dyDescent="0.2">
      <c r="A20" s="247">
        <v>1</v>
      </c>
      <c r="B20" s="244">
        <f t="shared" si="0"/>
        <v>10150300.01</v>
      </c>
      <c r="C20" s="246">
        <f t="shared" si="1"/>
        <v>150300.01</v>
      </c>
      <c r="D20" s="246">
        <v>41950</v>
      </c>
    </row>
    <row r="21" spans="1:4" x14ac:dyDescent="0.2">
      <c r="A21" s="247">
        <v>1</v>
      </c>
      <c r="B21" s="244">
        <f t="shared" si="0"/>
        <v>10150400.01</v>
      </c>
      <c r="C21" s="246">
        <f t="shared" si="1"/>
        <v>150400.01</v>
      </c>
      <c r="D21" s="246">
        <v>41644</v>
      </c>
    </row>
    <row r="22" spans="1:4" x14ac:dyDescent="0.2">
      <c r="A22" s="247">
        <v>1</v>
      </c>
      <c r="B22" s="244">
        <f t="shared" si="0"/>
        <v>10150500.01</v>
      </c>
      <c r="C22" s="246">
        <f t="shared" si="1"/>
        <v>150500.01</v>
      </c>
      <c r="D22" s="246">
        <v>41348</v>
      </c>
    </row>
    <row r="23" spans="1:4" x14ac:dyDescent="0.2">
      <c r="A23" s="247">
        <v>1</v>
      </c>
      <c r="B23" s="244">
        <f t="shared" si="0"/>
        <v>10150600.01</v>
      </c>
      <c r="C23" s="246">
        <f t="shared" si="1"/>
        <v>150600.01</v>
      </c>
      <c r="D23" s="246">
        <v>41061</v>
      </c>
    </row>
    <row r="24" spans="1:4" x14ac:dyDescent="0.2">
      <c r="A24" s="247">
        <v>1</v>
      </c>
      <c r="B24" s="244">
        <f t="shared" si="0"/>
        <v>10150700.01</v>
      </c>
      <c r="C24" s="246">
        <f t="shared" si="1"/>
        <v>150700.01</v>
      </c>
      <c r="D24" s="246">
        <v>40780</v>
      </c>
    </row>
    <row r="25" spans="1:4" x14ac:dyDescent="0.2">
      <c r="A25" s="247">
        <v>1</v>
      </c>
      <c r="B25" s="244">
        <f t="shared" si="0"/>
        <v>10150800.01</v>
      </c>
      <c r="C25" s="246">
        <f t="shared" si="1"/>
        <v>150800.01</v>
      </c>
      <c r="D25" s="246">
        <v>40505</v>
      </c>
    </row>
    <row r="26" spans="1:4" x14ac:dyDescent="0.2">
      <c r="A26" s="247">
        <v>1</v>
      </c>
      <c r="B26" s="244">
        <f t="shared" si="0"/>
        <v>10150900.01</v>
      </c>
      <c r="C26" s="246">
        <f t="shared" si="1"/>
        <v>150900.01</v>
      </c>
      <c r="D26" s="246">
        <v>40236</v>
      </c>
    </row>
    <row r="27" spans="1:4" x14ac:dyDescent="0.2">
      <c r="A27" s="247">
        <v>1</v>
      </c>
      <c r="B27" s="244">
        <f t="shared" si="0"/>
        <v>10151000.01</v>
      </c>
      <c r="C27" s="246">
        <f t="shared" si="1"/>
        <v>151000.01</v>
      </c>
      <c r="D27" s="246">
        <v>39971</v>
      </c>
    </row>
    <row r="28" spans="1:4" x14ac:dyDescent="0.2">
      <c r="A28" s="247">
        <v>1</v>
      </c>
      <c r="B28" s="244">
        <f t="shared" si="0"/>
        <v>10151100.01</v>
      </c>
      <c r="C28" s="246">
        <f t="shared" si="1"/>
        <v>151100.01</v>
      </c>
      <c r="D28" s="246">
        <v>39710</v>
      </c>
    </row>
    <row r="29" spans="1:4" x14ac:dyDescent="0.2">
      <c r="A29" s="247">
        <v>1</v>
      </c>
      <c r="B29" s="244">
        <f t="shared" si="0"/>
        <v>10151200.01</v>
      </c>
      <c r="C29" s="246">
        <f t="shared" si="1"/>
        <v>151200.01</v>
      </c>
      <c r="D29" s="246">
        <v>39452</v>
      </c>
    </row>
    <row r="30" spans="1:4" x14ac:dyDescent="0.2">
      <c r="A30" s="247">
        <v>1</v>
      </c>
      <c r="B30" s="244">
        <f t="shared" si="0"/>
        <v>10151300.01</v>
      </c>
      <c r="C30" s="246">
        <f t="shared" si="1"/>
        <v>151300.01</v>
      </c>
      <c r="D30" s="246">
        <v>39199</v>
      </c>
    </row>
    <row r="31" spans="1:4" x14ac:dyDescent="0.2">
      <c r="A31" s="247">
        <v>1</v>
      </c>
      <c r="B31" s="244">
        <f t="shared" si="0"/>
        <v>10151400.01</v>
      </c>
      <c r="C31" s="246">
        <f t="shared" si="1"/>
        <v>151400.01</v>
      </c>
      <c r="D31" s="246">
        <v>38948</v>
      </c>
    </row>
    <row r="32" spans="1:4" x14ac:dyDescent="0.2">
      <c r="A32" s="247">
        <v>1</v>
      </c>
      <c r="B32" s="244">
        <f t="shared" si="0"/>
        <v>10151500.01</v>
      </c>
      <c r="C32" s="246">
        <f t="shared" si="1"/>
        <v>151500.01</v>
      </c>
      <c r="D32" s="246">
        <v>38700</v>
      </c>
    </row>
    <row r="33" spans="1:4" x14ac:dyDescent="0.2">
      <c r="A33" s="247">
        <v>1</v>
      </c>
      <c r="B33" s="244">
        <f t="shared" si="0"/>
        <v>10151600.01</v>
      </c>
      <c r="C33" s="246">
        <f t="shared" si="1"/>
        <v>151600.01</v>
      </c>
      <c r="D33" s="246">
        <v>38454</v>
      </c>
    </row>
    <row r="34" spans="1:4" x14ac:dyDescent="0.2">
      <c r="A34" s="247">
        <v>1</v>
      </c>
      <c r="B34" s="244">
        <f t="shared" si="0"/>
        <v>10151700.01</v>
      </c>
      <c r="C34" s="246">
        <f t="shared" si="1"/>
        <v>151700.01</v>
      </c>
      <c r="D34" s="246">
        <v>38211</v>
      </c>
    </row>
    <row r="35" spans="1:4" x14ac:dyDescent="0.2">
      <c r="A35" s="247">
        <v>1</v>
      </c>
      <c r="B35" s="244">
        <f t="shared" si="0"/>
        <v>10151800.01</v>
      </c>
      <c r="C35" s="246">
        <f t="shared" ref="C35:C50" si="2">+C34+100</f>
        <v>151800.01</v>
      </c>
      <c r="D35" s="246">
        <v>37970</v>
      </c>
    </row>
    <row r="36" spans="1:4" x14ac:dyDescent="0.2">
      <c r="A36" s="247">
        <v>1</v>
      </c>
      <c r="B36" s="244">
        <f t="shared" si="0"/>
        <v>10151900.01</v>
      </c>
      <c r="C36" s="246">
        <f t="shared" si="2"/>
        <v>151900.01</v>
      </c>
      <c r="D36" s="246">
        <v>37732</v>
      </c>
    </row>
    <row r="37" spans="1:4" x14ac:dyDescent="0.2">
      <c r="A37" s="247">
        <v>1</v>
      </c>
      <c r="B37" s="244">
        <f t="shared" si="0"/>
        <v>10152000.01</v>
      </c>
      <c r="C37" s="246">
        <f t="shared" si="2"/>
        <v>152000.01</v>
      </c>
      <c r="D37" s="246">
        <v>37495</v>
      </c>
    </row>
    <row r="38" spans="1:4" x14ac:dyDescent="0.2">
      <c r="A38" s="247">
        <v>1</v>
      </c>
      <c r="B38" s="244">
        <f t="shared" si="0"/>
        <v>10152100.01</v>
      </c>
      <c r="C38" s="246">
        <f t="shared" si="2"/>
        <v>152100.01</v>
      </c>
      <c r="D38" s="246">
        <v>37261</v>
      </c>
    </row>
    <row r="39" spans="1:4" x14ac:dyDescent="0.2">
      <c r="A39" s="247">
        <v>1</v>
      </c>
      <c r="B39" s="244">
        <f t="shared" si="0"/>
        <v>10152200.01</v>
      </c>
      <c r="C39" s="246">
        <f t="shared" si="2"/>
        <v>152200.01</v>
      </c>
      <c r="D39" s="246">
        <v>37028</v>
      </c>
    </row>
    <row r="40" spans="1:4" x14ac:dyDescent="0.2">
      <c r="A40" s="247">
        <v>1</v>
      </c>
      <c r="B40" s="244">
        <f t="shared" si="0"/>
        <v>10152300.01</v>
      </c>
      <c r="C40" s="246">
        <f t="shared" si="2"/>
        <v>152300.01</v>
      </c>
      <c r="D40" s="246">
        <v>36797</v>
      </c>
    </row>
    <row r="41" spans="1:4" x14ac:dyDescent="0.2">
      <c r="A41" s="247">
        <v>1</v>
      </c>
      <c r="B41" s="244">
        <f t="shared" si="0"/>
        <v>10152400.01</v>
      </c>
      <c r="C41" s="246">
        <f t="shared" si="2"/>
        <v>152400.01</v>
      </c>
      <c r="D41" s="246">
        <v>36567</v>
      </c>
    </row>
    <row r="42" spans="1:4" x14ac:dyDescent="0.2">
      <c r="A42" s="247">
        <v>1</v>
      </c>
      <c r="B42" s="244">
        <f t="shared" si="0"/>
        <v>10152500.01</v>
      </c>
      <c r="C42" s="246">
        <f t="shared" si="2"/>
        <v>152500.01</v>
      </c>
      <c r="D42" s="246">
        <v>36339</v>
      </c>
    </row>
    <row r="43" spans="1:4" x14ac:dyDescent="0.2">
      <c r="A43" s="247">
        <v>1</v>
      </c>
      <c r="B43" s="244">
        <f t="shared" si="0"/>
        <v>10152600.01</v>
      </c>
      <c r="C43" s="246">
        <f t="shared" si="2"/>
        <v>152600.01</v>
      </c>
      <c r="D43" s="246">
        <v>36113</v>
      </c>
    </row>
    <row r="44" spans="1:4" x14ac:dyDescent="0.2">
      <c r="A44" s="247">
        <v>1</v>
      </c>
      <c r="B44" s="244">
        <f t="shared" si="0"/>
        <v>10152700.01</v>
      </c>
      <c r="C44" s="246">
        <f t="shared" si="2"/>
        <v>152700.01</v>
      </c>
      <c r="D44" s="246">
        <v>35888</v>
      </c>
    </row>
    <row r="45" spans="1:4" x14ac:dyDescent="0.2">
      <c r="A45" s="247">
        <v>1</v>
      </c>
      <c r="B45" s="244">
        <f t="shared" si="0"/>
        <v>10152800.01</v>
      </c>
      <c r="C45" s="246">
        <f t="shared" si="2"/>
        <v>152800.01</v>
      </c>
      <c r="D45" s="246">
        <v>35664</v>
      </c>
    </row>
    <row r="46" spans="1:4" x14ac:dyDescent="0.2">
      <c r="A46" s="247">
        <v>1</v>
      </c>
      <c r="B46" s="244">
        <f t="shared" si="0"/>
        <v>10152900.01</v>
      </c>
      <c r="C46" s="246">
        <f t="shared" si="2"/>
        <v>152900.01</v>
      </c>
      <c r="D46" s="246">
        <v>35442</v>
      </c>
    </row>
    <row r="47" spans="1:4" x14ac:dyDescent="0.2">
      <c r="A47" s="247">
        <v>1</v>
      </c>
      <c r="B47" s="244">
        <f t="shared" si="0"/>
        <v>10153000.01</v>
      </c>
      <c r="C47" s="246">
        <f t="shared" si="2"/>
        <v>153000.01</v>
      </c>
      <c r="D47" s="246">
        <v>35221</v>
      </c>
    </row>
    <row r="48" spans="1:4" x14ac:dyDescent="0.2">
      <c r="A48" s="247">
        <v>1</v>
      </c>
      <c r="B48" s="244">
        <f t="shared" si="0"/>
        <v>10153100.01</v>
      </c>
      <c r="C48" s="246">
        <f t="shared" si="2"/>
        <v>153100.01</v>
      </c>
      <c r="D48" s="246">
        <v>35001</v>
      </c>
    </row>
    <row r="49" spans="1:4" x14ac:dyDescent="0.2">
      <c r="A49" s="247">
        <v>1</v>
      </c>
      <c r="B49" s="244">
        <f t="shared" si="0"/>
        <v>10153200.01</v>
      </c>
      <c r="C49" s="246">
        <f t="shared" si="2"/>
        <v>153200.01</v>
      </c>
      <c r="D49" s="246">
        <v>34782</v>
      </c>
    </row>
    <row r="50" spans="1:4" x14ac:dyDescent="0.2">
      <c r="A50" s="247">
        <v>1</v>
      </c>
      <c r="B50" s="244">
        <f t="shared" si="0"/>
        <v>10153300.01</v>
      </c>
      <c r="C50" s="246">
        <f t="shared" si="2"/>
        <v>153300.01</v>
      </c>
      <c r="D50" s="246">
        <v>34565</v>
      </c>
    </row>
    <row r="51" spans="1:4" x14ac:dyDescent="0.2">
      <c r="A51" s="247">
        <v>1</v>
      </c>
      <c r="B51" s="244">
        <f t="shared" si="0"/>
        <v>10153400.01</v>
      </c>
      <c r="C51" s="246">
        <f t="shared" ref="C51:C66" si="3">+C50+100</f>
        <v>153400.01</v>
      </c>
      <c r="D51" s="246">
        <v>34348</v>
      </c>
    </row>
    <row r="52" spans="1:4" x14ac:dyDescent="0.2">
      <c r="A52" s="247">
        <v>1</v>
      </c>
      <c r="B52" s="244">
        <f t="shared" si="0"/>
        <v>10153500.01</v>
      </c>
      <c r="C52" s="246">
        <f t="shared" si="3"/>
        <v>153500.01</v>
      </c>
      <c r="D52" s="246">
        <v>34133</v>
      </c>
    </row>
    <row r="53" spans="1:4" x14ac:dyDescent="0.2">
      <c r="A53" s="247">
        <v>1</v>
      </c>
      <c r="B53" s="244">
        <f t="shared" si="0"/>
        <v>10153600.01</v>
      </c>
      <c r="C53" s="246">
        <f t="shared" si="3"/>
        <v>153600.01</v>
      </c>
      <c r="D53" s="246">
        <v>33918</v>
      </c>
    </row>
    <row r="54" spans="1:4" x14ac:dyDescent="0.2">
      <c r="A54" s="247">
        <v>1</v>
      </c>
      <c r="B54" s="244">
        <f t="shared" si="0"/>
        <v>10153700.01</v>
      </c>
      <c r="C54" s="246">
        <f t="shared" si="3"/>
        <v>153700.01</v>
      </c>
      <c r="D54" s="246">
        <v>33705</v>
      </c>
    </row>
    <row r="55" spans="1:4" x14ac:dyDescent="0.2">
      <c r="A55" s="247">
        <v>1</v>
      </c>
      <c r="B55" s="244">
        <f t="shared" si="0"/>
        <v>10153800.01</v>
      </c>
      <c r="C55" s="246">
        <f t="shared" si="3"/>
        <v>153800.01</v>
      </c>
      <c r="D55" s="246">
        <v>33492</v>
      </c>
    </row>
    <row r="56" spans="1:4" x14ac:dyDescent="0.2">
      <c r="A56" s="247">
        <v>1</v>
      </c>
      <c r="B56" s="244">
        <f t="shared" si="0"/>
        <v>10153900.01</v>
      </c>
      <c r="C56" s="246">
        <f t="shared" si="3"/>
        <v>153900.01</v>
      </c>
      <c r="D56" s="246">
        <v>33281</v>
      </c>
    </row>
    <row r="57" spans="1:4" x14ac:dyDescent="0.2">
      <c r="A57" s="247">
        <v>1</v>
      </c>
      <c r="B57" s="244">
        <f t="shared" si="0"/>
        <v>10154000.01</v>
      </c>
      <c r="C57" s="246">
        <f t="shared" si="3"/>
        <v>154000.01</v>
      </c>
      <c r="D57" s="246">
        <v>33070</v>
      </c>
    </row>
    <row r="58" spans="1:4" x14ac:dyDescent="0.2">
      <c r="A58" s="247">
        <v>1</v>
      </c>
      <c r="B58" s="244">
        <f t="shared" si="0"/>
        <v>10154100.01</v>
      </c>
      <c r="C58" s="246">
        <f t="shared" si="3"/>
        <v>154100.01</v>
      </c>
      <c r="D58" s="246">
        <v>32860</v>
      </c>
    </row>
    <row r="59" spans="1:4" x14ac:dyDescent="0.2">
      <c r="A59" s="247">
        <v>1</v>
      </c>
      <c r="B59" s="244">
        <f t="shared" si="0"/>
        <v>10154200.01</v>
      </c>
      <c r="C59" s="246">
        <f t="shared" si="3"/>
        <v>154200.01</v>
      </c>
      <c r="D59" s="246">
        <v>32651</v>
      </c>
    </row>
    <row r="60" spans="1:4" x14ac:dyDescent="0.2">
      <c r="A60" s="247">
        <v>1</v>
      </c>
      <c r="B60" s="244">
        <f t="shared" si="0"/>
        <v>10154300.01</v>
      </c>
      <c r="C60" s="246">
        <f t="shared" si="3"/>
        <v>154300.01</v>
      </c>
      <c r="D60" s="246">
        <v>32443</v>
      </c>
    </row>
    <row r="61" spans="1:4" x14ac:dyDescent="0.2">
      <c r="A61" s="247">
        <v>1</v>
      </c>
      <c r="B61" s="244">
        <f t="shared" si="0"/>
        <v>10154400.01</v>
      </c>
      <c r="C61" s="246">
        <f t="shared" si="3"/>
        <v>154400.01</v>
      </c>
      <c r="D61" s="246">
        <v>32236</v>
      </c>
    </row>
    <row r="62" spans="1:4" x14ac:dyDescent="0.2">
      <c r="A62" s="247">
        <v>1</v>
      </c>
      <c r="B62" s="244">
        <f t="shared" si="0"/>
        <v>10154500.01</v>
      </c>
      <c r="C62" s="246">
        <f t="shared" si="3"/>
        <v>154500.01</v>
      </c>
      <c r="D62" s="246">
        <v>32029</v>
      </c>
    </row>
    <row r="63" spans="1:4" x14ac:dyDescent="0.2">
      <c r="A63" s="247">
        <v>1</v>
      </c>
      <c r="B63" s="244">
        <f t="shared" si="0"/>
        <v>10154600.01</v>
      </c>
      <c r="C63" s="246">
        <f t="shared" si="3"/>
        <v>154600.01</v>
      </c>
      <c r="D63" s="246">
        <v>31824</v>
      </c>
    </row>
    <row r="64" spans="1:4" x14ac:dyDescent="0.2">
      <c r="A64" s="247">
        <v>1</v>
      </c>
      <c r="B64" s="244">
        <f t="shared" si="0"/>
        <v>10154700.01</v>
      </c>
      <c r="C64" s="246">
        <f t="shared" si="3"/>
        <v>154700.01</v>
      </c>
      <c r="D64" s="246">
        <v>31618</v>
      </c>
    </row>
    <row r="65" spans="1:4" x14ac:dyDescent="0.2">
      <c r="A65" s="247">
        <v>1</v>
      </c>
      <c r="B65" s="244">
        <f t="shared" si="0"/>
        <v>10154800.01</v>
      </c>
      <c r="C65" s="246">
        <f t="shared" si="3"/>
        <v>154800.01</v>
      </c>
      <c r="D65" s="246">
        <v>31414</v>
      </c>
    </row>
    <row r="66" spans="1:4" x14ac:dyDescent="0.2">
      <c r="A66" s="247">
        <v>1</v>
      </c>
      <c r="B66" s="244">
        <f t="shared" si="0"/>
        <v>10154900.01</v>
      </c>
      <c r="C66" s="246">
        <f t="shared" si="3"/>
        <v>154900.01</v>
      </c>
      <c r="D66" s="246">
        <v>31211</v>
      </c>
    </row>
    <row r="67" spans="1:4" x14ac:dyDescent="0.2">
      <c r="A67" s="247">
        <v>1</v>
      </c>
      <c r="B67" s="244">
        <f t="shared" si="0"/>
        <v>10155000.01</v>
      </c>
      <c r="C67" s="246">
        <f t="shared" ref="C67:C82" si="4">+C66+100</f>
        <v>155000.01</v>
      </c>
      <c r="D67" s="246">
        <v>31008</v>
      </c>
    </row>
    <row r="68" spans="1:4" x14ac:dyDescent="0.2">
      <c r="A68" s="247">
        <v>1</v>
      </c>
      <c r="B68" s="244">
        <f t="shared" si="0"/>
        <v>10155100.01</v>
      </c>
      <c r="C68" s="246">
        <f t="shared" si="4"/>
        <v>155100.01</v>
      </c>
      <c r="D68" s="246">
        <v>30805</v>
      </c>
    </row>
    <row r="69" spans="1:4" x14ac:dyDescent="0.2">
      <c r="A69" s="247">
        <v>1</v>
      </c>
      <c r="B69" s="244">
        <f t="shared" si="0"/>
        <v>10155200.01</v>
      </c>
      <c r="C69" s="246">
        <f t="shared" si="4"/>
        <v>155200.01</v>
      </c>
      <c r="D69" s="246">
        <v>30604</v>
      </c>
    </row>
    <row r="70" spans="1:4" x14ac:dyDescent="0.2">
      <c r="A70" s="247">
        <v>1</v>
      </c>
      <c r="B70" s="244">
        <f t="shared" si="0"/>
        <v>10155300.01</v>
      </c>
      <c r="C70" s="246">
        <f t="shared" si="4"/>
        <v>155300.01</v>
      </c>
      <c r="D70" s="246">
        <v>30403</v>
      </c>
    </row>
    <row r="71" spans="1:4" x14ac:dyDescent="0.2">
      <c r="A71" s="247">
        <v>1</v>
      </c>
      <c r="B71" s="244">
        <f t="shared" si="0"/>
        <v>10155400.01</v>
      </c>
      <c r="C71" s="246">
        <f t="shared" si="4"/>
        <v>155400.01</v>
      </c>
      <c r="D71" s="246">
        <v>30203</v>
      </c>
    </row>
    <row r="72" spans="1:4" x14ac:dyDescent="0.2">
      <c r="A72" s="247">
        <v>1</v>
      </c>
      <c r="B72" s="244">
        <f t="shared" si="0"/>
        <v>10155500.01</v>
      </c>
      <c r="C72" s="246">
        <f t="shared" si="4"/>
        <v>155500.01</v>
      </c>
      <c r="D72" s="246">
        <v>30003</v>
      </c>
    </row>
    <row r="73" spans="1:4" x14ac:dyDescent="0.2">
      <c r="A73" s="247">
        <v>1</v>
      </c>
      <c r="B73" s="244">
        <f t="shared" si="0"/>
        <v>10155600.01</v>
      </c>
      <c r="C73" s="246">
        <f t="shared" si="4"/>
        <v>155600.01</v>
      </c>
      <c r="D73" s="246">
        <v>29804</v>
      </c>
    </row>
    <row r="74" spans="1:4" x14ac:dyDescent="0.2">
      <c r="A74" s="247">
        <v>1</v>
      </c>
      <c r="B74" s="244">
        <f t="shared" si="0"/>
        <v>10155700.01</v>
      </c>
      <c r="C74" s="246">
        <f t="shared" si="4"/>
        <v>155700.01</v>
      </c>
      <c r="D74" s="246">
        <v>29605</v>
      </c>
    </row>
    <row r="75" spans="1:4" x14ac:dyDescent="0.2">
      <c r="A75" s="247">
        <v>1</v>
      </c>
      <c r="B75" s="244">
        <f t="shared" si="0"/>
        <v>10155800.01</v>
      </c>
      <c r="C75" s="246">
        <f t="shared" si="4"/>
        <v>155800.01</v>
      </c>
      <c r="D75" s="246">
        <v>29407</v>
      </c>
    </row>
    <row r="76" spans="1:4" x14ac:dyDescent="0.2">
      <c r="A76" s="247">
        <v>1</v>
      </c>
      <c r="B76" s="244">
        <f t="shared" si="0"/>
        <v>10155900.01</v>
      </c>
      <c r="C76" s="246">
        <f t="shared" si="4"/>
        <v>155900.01</v>
      </c>
      <c r="D76" s="246">
        <v>29210</v>
      </c>
    </row>
    <row r="77" spans="1:4" x14ac:dyDescent="0.2">
      <c r="A77" s="247">
        <v>1</v>
      </c>
      <c r="B77" s="244">
        <f t="shared" si="0"/>
        <v>10156000.01</v>
      </c>
      <c r="C77" s="246">
        <f t="shared" si="4"/>
        <v>156000.01</v>
      </c>
      <c r="D77" s="246">
        <v>29013</v>
      </c>
    </row>
    <row r="78" spans="1:4" x14ac:dyDescent="0.2">
      <c r="A78" s="247">
        <v>1</v>
      </c>
      <c r="B78" s="244">
        <f t="shared" si="0"/>
        <v>10156100.01</v>
      </c>
      <c r="C78" s="246">
        <f t="shared" si="4"/>
        <v>156100.01</v>
      </c>
      <c r="D78" s="246">
        <v>28817</v>
      </c>
    </row>
    <row r="79" spans="1:4" x14ac:dyDescent="0.2">
      <c r="A79" s="247">
        <v>1</v>
      </c>
      <c r="B79" s="244">
        <f t="shared" si="0"/>
        <v>10156200.01</v>
      </c>
      <c r="C79" s="246">
        <f t="shared" si="4"/>
        <v>156200.01</v>
      </c>
      <c r="D79" s="246">
        <v>28621</v>
      </c>
    </row>
    <row r="80" spans="1:4" x14ac:dyDescent="0.2">
      <c r="A80" s="247">
        <v>1</v>
      </c>
      <c r="B80" s="244">
        <f t="shared" si="0"/>
        <v>10156300.01</v>
      </c>
      <c r="C80" s="246">
        <f t="shared" si="4"/>
        <v>156300.01</v>
      </c>
      <c r="D80" s="246">
        <v>28426</v>
      </c>
    </row>
    <row r="81" spans="1:4" x14ac:dyDescent="0.2">
      <c r="A81" s="247">
        <v>1</v>
      </c>
      <c r="B81" s="244">
        <f t="shared" si="0"/>
        <v>10156400.01</v>
      </c>
      <c r="C81" s="246">
        <f t="shared" si="4"/>
        <v>156400.01</v>
      </c>
      <c r="D81" s="246">
        <v>28231</v>
      </c>
    </row>
    <row r="82" spans="1:4" x14ac:dyDescent="0.2">
      <c r="A82" s="247">
        <v>1</v>
      </c>
      <c r="B82" s="244">
        <f t="shared" ref="B82:B145" si="5">+A82*10000000+C82</f>
        <v>10156500.01</v>
      </c>
      <c r="C82" s="246">
        <f t="shared" si="4"/>
        <v>156500.01</v>
      </c>
      <c r="D82" s="246">
        <v>28037</v>
      </c>
    </row>
    <row r="83" spans="1:4" x14ac:dyDescent="0.2">
      <c r="A83" s="247">
        <v>1</v>
      </c>
      <c r="B83" s="244">
        <f t="shared" si="5"/>
        <v>10156600.01</v>
      </c>
      <c r="C83" s="246">
        <f t="shared" ref="C83:C98" si="6">+C82+100</f>
        <v>156600.01</v>
      </c>
      <c r="D83" s="246">
        <v>27844</v>
      </c>
    </row>
    <row r="84" spans="1:4" x14ac:dyDescent="0.2">
      <c r="A84" s="247">
        <v>1</v>
      </c>
      <c r="B84" s="244">
        <f t="shared" si="5"/>
        <v>10156700.01</v>
      </c>
      <c r="C84" s="246">
        <f t="shared" si="6"/>
        <v>156700.01</v>
      </c>
      <c r="D84" s="246">
        <v>27651</v>
      </c>
    </row>
    <row r="85" spans="1:4" x14ac:dyDescent="0.2">
      <c r="A85" s="247">
        <v>1</v>
      </c>
      <c r="B85" s="244">
        <f t="shared" si="5"/>
        <v>10156800.01</v>
      </c>
      <c r="C85" s="246">
        <f t="shared" si="6"/>
        <v>156800.01</v>
      </c>
      <c r="D85" s="246">
        <v>27458</v>
      </c>
    </row>
    <row r="86" spans="1:4" x14ac:dyDescent="0.2">
      <c r="A86" s="247">
        <v>1</v>
      </c>
      <c r="B86" s="244">
        <f t="shared" si="5"/>
        <v>10156900.01</v>
      </c>
      <c r="C86" s="246">
        <f t="shared" si="6"/>
        <v>156900.01</v>
      </c>
      <c r="D86" s="246">
        <v>27266</v>
      </c>
    </row>
    <row r="87" spans="1:4" x14ac:dyDescent="0.2">
      <c r="A87" s="247">
        <v>1</v>
      </c>
      <c r="B87" s="244">
        <f t="shared" si="5"/>
        <v>10157000.01</v>
      </c>
      <c r="C87" s="246">
        <f t="shared" si="6"/>
        <v>157000.01</v>
      </c>
      <c r="D87" s="246">
        <v>27074</v>
      </c>
    </row>
    <row r="88" spans="1:4" x14ac:dyDescent="0.2">
      <c r="A88" s="247">
        <v>1</v>
      </c>
      <c r="B88" s="244">
        <f t="shared" si="5"/>
        <v>10157100.01</v>
      </c>
      <c r="C88" s="246">
        <f t="shared" si="6"/>
        <v>157100.01</v>
      </c>
      <c r="D88" s="246">
        <v>26883</v>
      </c>
    </row>
    <row r="89" spans="1:4" x14ac:dyDescent="0.2">
      <c r="A89" s="247">
        <v>1</v>
      </c>
      <c r="B89" s="244">
        <f t="shared" si="5"/>
        <v>10157200.01</v>
      </c>
      <c r="C89" s="246">
        <f t="shared" si="6"/>
        <v>157200.01</v>
      </c>
      <c r="D89" s="246">
        <v>26692</v>
      </c>
    </row>
    <row r="90" spans="1:4" x14ac:dyDescent="0.2">
      <c r="A90" s="247">
        <v>1</v>
      </c>
      <c r="B90" s="244">
        <f t="shared" si="5"/>
        <v>10157300.01</v>
      </c>
      <c r="C90" s="246">
        <f t="shared" si="6"/>
        <v>157300.01</v>
      </c>
      <c r="D90" s="246">
        <v>26501</v>
      </c>
    </row>
    <row r="91" spans="1:4" x14ac:dyDescent="0.2">
      <c r="A91" s="247">
        <v>1</v>
      </c>
      <c r="B91" s="244">
        <f t="shared" si="5"/>
        <v>10157400.01</v>
      </c>
      <c r="C91" s="246">
        <f t="shared" si="6"/>
        <v>157400.01</v>
      </c>
      <c r="D91" s="246">
        <v>26311</v>
      </c>
    </row>
    <row r="92" spans="1:4" x14ac:dyDescent="0.2">
      <c r="A92" s="247">
        <v>1</v>
      </c>
      <c r="B92" s="244">
        <f t="shared" si="5"/>
        <v>10157500.01</v>
      </c>
      <c r="C92" s="246">
        <f t="shared" si="6"/>
        <v>157500.01</v>
      </c>
      <c r="D92" s="246">
        <v>26122</v>
      </c>
    </row>
    <row r="93" spans="1:4" x14ac:dyDescent="0.2">
      <c r="A93" s="247">
        <v>1</v>
      </c>
      <c r="B93" s="244">
        <f t="shared" si="5"/>
        <v>10157600.01</v>
      </c>
      <c r="C93" s="246">
        <f t="shared" si="6"/>
        <v>157600.01</v>
      </c>
      <c r="D93" s="246">
        <v>25933</v>
      </c>
    </row>
    <row r="94" spans="1:4" x14ac:dyDescent="0.2">
      <c r="A94" s="247">
        <v>1</v>
      </c>
      <c r="B94" s="244">
        <f t="shared" si="5"/>
        <v>10157700.01</v>
      </c>
      <c r="C94" s="246">
        <f t="shared" si="6"/>
        <v>157700.01</v>
      </c>
      <c r="D94" s="246">
        <v>25744</v>
      </c>
    </row>
    <row r="95" spans="1:4" x14ac:dyDescent="0.2">
      <c r="A95" s="247">
        <v>1</v>
      </c>
      <c r="B95" s="244">
        <f t="shared" si="5"/>
        <v>10157800.01</v>
      </c>
      <c r="C95" s="246">
        <f t="shared" si="6"/>
        <v>157800.01</v>
      </c>
      <c r="D95" s="246">
        <v>25556</v>
      </c>
    </row>
    <row r="96" spans="1:4" x14ac:dyDescent="0.2">
      <c r="A96" s="247">
        <v>1</v>
      </c>
      <c r="B96" s="244">
        <f t="shared" si="5"/>
        <v>10157900.01</v>
      </c>
      <c r="C96" s="246">
        <f t="shared" si="6"/>
        <v>157900.01</v>
      </c>
      <c r="D96" s="246">
        <v>25368</v>
      </c>
    </row>
    <row r="97" spans="1:4" x14ac:dyDescent="0.2">
      <c r="A97" s="247">
        <v>1</v>
      </c>
      <c r="B97" s="244">
        <f t="shared" si="5"/>
        <v>10158000.01</v>
      </c>
      <c r="C97" s="246">
        <f t="shared" si="6"/>
        <v>158000.01</v>
      </c>
      <c r="D97" s="246">
        <v>25181</v>
      </c>
    </row>
    <row r="98" spans="1:4" x14ac:dyDescent="0.2">
      <c r="A98" s="247">
        <v>1</v>
      </c>
      <c r="B98" s="244">
        <f t="shared" si="5"/>
        <v>10158100.01</v>
      </c>
      <c r="C98" s="246">
        <f t="shared" si="6"/>
        <v>158100.01</v>
      </c>
      <c r="D98" s="246">
        <v>24994</v>
      </c>
    </row>
    <row r="99" spans="1:4" x14ac:dyDescent="0.2">
      <c r="A99" s="247">
        <v>1</v>
      </c>
      <c r="B99" s="244">
        <f t="shared" si="5"/>
        <v>10158200.01</v>
      </c>
      <c r="C99" s="246">
        <f t="shared" ref="C99:C114" si="7">+C98+100</f>
        <v>158200.01</v>
      </c>
      <c r="D99" s="246">
        <v>24807</v>
      </c>
    </row>
    <row r="100" spans="1:4" x14ac:dyDescent="0.2">
      <c r="A100" s="247">
        <v>1</v>
      </c>
      <c r="B100" s="244">
        <f t="shared" si="5"/>
        <v>10158300.01</v>
      </c>
      <c r="C100" s="246">
        <f t="shared" si="7"/>
        <v>158300.01</v>
      </c>
      <c r="D100" s="246">
        <v>24621</v>
      </c>
    </row>
    <row r="101" spans="1:4" x14ac:dyDescent="0.2">
      <c r="A101" s="247">
        <v>1</v>
      </c>
      <c r="B101" s="244">
        <f t="shared" si="5"/>
        <v>10158400.01</v>
      </c>
      <c r="C101" s="246">
        <f t="shared" si="7"/>
        <v>158400.01</v>
      </c>
      <c r="D101" s="246">
        <v>24435</v>
      </c>
    </row>
    <row r="102" spans="1:4" x14ac:dyDescent="0.2">
      <c r="A102" s="247">
        <v>1</v>
      </c>
      <c r="B102" s="244">
        <f t="shared" si="5"/>
        <v>10158500.01</v>
      </c>
      <c r="C102" s="246">
        <f t="shared" si="7"/>
        <v>158500.01</v>
      </c>
      <c r="D102" s="246">
        <v>24249</v>
      </c>
    </row>
    <row r="103" spans="1:4" x14ac:dyDescent="0.2">
      <c r="A103" s="247">
        <v>1</v>
      </c>
      <c r="B103" s="244">
        <f t="shared" si="5"/>
        <v>10158600.01</v>
      </c>
      <c r="C103" s="246">
        <f t="shared" si="7"/>
        <v>158600.01</v>
      </c>
      <c r="D103" s="246">
        <v>24064</v>
      </c>
    </row>
    <row r="104" spans="1:4" x14ac:dyDescent="0.2">
      <c r="A104" s="247">
        <v>1</v>
      </c>
      <c r="B104" s="244">
        <f t="shared" si="5"/>
        <v>10158700.01</v>
      </c>
      <c r="C104" s="246">
        <f t="shared" si="7"/>
        <v>158700.01</v>
      </c>
      <c r="D104" s="246">
        <v>23879</v>
      </c>
    </row>
    <row r="105" spans="1:4" x14ac:dyDescent="0.2">
      <c r="A105" s="247">
        <v>1</v>
      </c>
      <c r="B105" s="244">
        <f t="shared" si="5"/>
        <v>10158800.01</v>
      </c>
      <c r="C105" s="246">
        <f t="shared" si="7"/>
        <v>158800.01</v>
      </c>
      <c r="D105" s="246">
        <v>23695</v>
      </c>
    </row>
    <row r="106" spans="1:4" x14ac:dyDescent="0.2">
      <c r="A106" s="247">
        <v>1</v>
      </c>
      <c r="B106" s="244">
        <f t="shared" si="5"/>
        <v>10158900.01</v>
      </c>
      <c r="C106" s="246">
        <f t="shared" si="7"/>
        <v>158900.01</v>
      </c>
      <c r="D106" s="246">
        <v>23511</v>
      </c>
    </row>
    <row r="107" spans="1:4" x14ac:dyDescent="0.2">
      <c r="A107" s="247">
        <v>1</v>
      </c>
      <c r="B107" s="244">
        <f t="shared" si="5"/>
        <v>10159000.01</v>
      </c>
      <c r="C107" s="246">
        <f t="shared" si="7"/>
        <v>159000.01</v>
      </c>
      <c r="D107" s="246">
        <v>23327</v>
      </c>
    </row>
    <row r="108" spans="1:4" x14ac:dyDescent="0.2">
      <c r="A108" s="247">
        <v>1</v>
      </c>
      <c r="B108" s="244">
        <f t="shared" si="5"/>
        <v>10159100.01</v>
      </c>
      <c r="C108" s="246">
        <f t="shared" si="7"/>
        <v>159100.01</v>
      </c>
      <c r="D108" s="246">
        <v>23143</v>
      </c>
    </row>
    <row r="109" spans="1:4" x14ac:dyDescent="0.2">
      <c r="A109" s="247">
        <v>1</v>
      </c>
      <c r="B109" s="244">
        <f t="shared" si="5"/>
        <v>10159200.01</v>
      </c>
      <c r="C109" s="246">
        <f t="shared" si="7"/>
        <v>159200.01</v>
      </c>
      <c r="D109" s="246">
        <v>22960</v>
      </c>
    </row>
    <row r="110" spans="1:4" x14ac:dyDescent="0.2">
      <c r="A110" s="247">
        <v>1</v>
      </c>
      <c r="B110" s="244">
        <f t="shared" si="5"/>
        <v>10159300.01</v>
      </c>
      <c r="C110" s="246">
        <f t="shared" si="7"/>
        <v>159300.01</v>
      </c>
      <c r="D110" s="246">
        <v>22778</v>
      </c>
    </row>
    <row r="111" spans="1:4" x14ac:dyDescent="0.2">
      <c r="A111" s="247">
        <v>1</v>
      </c>
      <c r="B111" s="244">
        <f t="shared" si="5"/>
        <v>10159400.01</v>
      </c>
      <c r="C111" s="246">
        <f t="shared" si="7"/>
        <v>159400.01</v>
      </c>
      <c r="D111" s="246">
        <v>22595</v>
      </c>
    </row>
    <row r="112" spans="1:4" x14ac:dyDescent="0.2">
      <c r="A112" s="247">
        <v>1</v>
      </c>
      <c r="B112" s="244">
        <f t="shared" si="5"/>
        <v>10159500.01</v>
      </c>
      <c r="C112" s="246">
        <f t="shared" si="7"/>
        <v>159500.01</v>
      </c>
      <c r="D112" s="246">
        <v>22413</v>
      </c>
    </row>
    <row r="113" spans="1:4" x14ac:dyDescent="0.2">
      <c r="A113" s="247">
        <v>1</v>
      </c>
      <c r="B113" s="244">
        <f t="shared" si="5"/>
        <v>10159600.01</v>
      </c>
      <c r="C113" s="246">
        <f t="shared" si="7"/>
        <v>159600.01</v>
      </c>
      <c r="D113" s="246">
        <v>22231</v>
      </c>
    </row>
    <row r="114" spans="1:4" x14ac:dyDescent="0.2">
      <c r="A114" s="247">
        <v>1</v>
      </c>
      <c r="B114" s="244">
        <f t="shared" si="5"/>
        <v>10159700.01</v>
      </c>
      <c r="C114" s="246">
        <f t="shared" si="7"/>
        <v>159700.01</v>
      </c>
      <c r="D114" s="246">
        <v>22050</v>
      </c>
    </row>
    <row r="115" spans="1:4" x14ac:dyDescent="0.2">
      <c r="A115" s="247">
        <v>1</v>
      </c>
      <c r="B115" s="244">
        <f t="shared" si="5"/>
        <v>10159800.01</v>
      </c>
      <c r="C115" s="246">
        <f t="shared" ref="C115:C130" si="8">+C114+100</f>
        <v>159800.01</v>
      </c>
      <c r="D115" s="246">
        <v>21869</v>
      </c>
    </row>
    <row r="116" spans="1:4" x14ac:dyDescent="0.2">
      <c r="A116" s="247">
        <v>1</v>
      </c>
      <c r="B116" s="244">
        <f t="shared" si="5"/>
        <v>10159900.01</v>
      </c>
      <c r="C116" s="246">
        <f t="shared" si="8"/>
        <v>159900.01</v>
      </c>
      <c r="D116" s="246">
        <v>21688</v>
      </c>
    </row>
    <row r="117" spans="1:4" x14ac:dyDescent="0.2">
      <c r="A117" s="247">
        <v>1</v>
      </c>
      <c r="B117" s="244">
        <f t="shared" si="5"/>
        <v>10160000.01</v>
      </c>
      <c r="C117" s="246">
        <f t="shared" si="8"/>
        <v>160000.01</v>
      </c>
      <c r="D117" s="246">
        <v>21507</v>
      </c>
    </row>
    <row r="118" spans="1:4" x14ac:dyDescent="0.2">
      <c r="A118" s="247">
        <v>1</v>
      </c>
      <c r="B118" s="244">
        <f t="shared" si="5"/>
        <v>10160100.01</v>
      </c>
      <c r="C118" s="246">
        <f t="shared" si="8"/>
        <v>160100.01</v>
      </c>
      <c r="D118" s="246">
        <v>21327</v>
      </c>
    </row>
    <row r="119" spans="1:4" x14ac:dyDescent="0.2">
      <c r="A119" s="247">
        <v>1</v>
      </c>
      <c r="B119" s="244">
        <f t="shared" si="5"/>
        <v>10160200.01</v>
      </c>
      <c r="C119" s="246">
        <f t="shared" si="8"/>
        <v>160200.01</v>
      </c>
      <c r="D119" s="246">
        <v>21147</v>
      </c>
    </row>
    <row r="120" spans="1:4" x14ac:dyDescent="0.2">
      <c r="A120" s="247">
        <v>1</v>
      </c>
      <c r="B120" s="244">
        <f t="shared" si="5"/>
        <v>10160300.01</v>
      </c>
      <c r="C120" s="246">
        <f t="shared" si="8"/>
        <v>160300.01</v>
      </c>
      <c r="D120" s="246">
        <v>20968</v>
      </c>
    </row>
    <row r="121" spans="1:4" x14ac:dyDescent="0.2">
      <c r="A121" s="247">
        <v>1</v>
      </c>
      <c r="B121" s="244">
        <f t="shared" si="5"/>
        <v>10160400.01</v>
      </c>
      <c r="C121" s="246">
        <f t="shared" si="8"/>
        <v>160400.01</v>
      </c>
      <c r="D121" s="246">
        <v>20788</v>
      </c>
    </row>
    <row r="122" spans="1:4" x14ac:dyDescent="0.2">
      <c r="A122" s="247">
        <v>1</v>
      </c>
      <c r="B122" s="244">
        <f t="shared" si="5"/>
        <v>10160500.01</v>
      </c>
      <c r="C122" s="246">
        <f t="shared" si="8"/>
        <v>160500.01</v>
      </c>
      <c r="D122" s="246">
        <v>20609</v>
      </c>
    </row>
    <row r="123" spans="1:4" x14ac:dyDescent="0.2">
      <c r="A123" s="247">
        <v>1</v>
      </c>
      <c r="B123" s="244">
        <f t="shared" si="5"/>
        <v>10160600.01</v>
      </c>
      <c r="C123" s="246">
        <f t="shared" si="8"/>
        <v>160600.01</v>
      </c>
      <c r="D123" s="246">
        <v>20430</v>
      </c>
    </row>
    <row r="124" spans="1:4" x14ac:dyDescent="0.2">
      <c r="A124" s="247">
        <v>1</v>
      </c>
      <c r="B124" s="244">
        <f t="shared" si="5"/>
        <v>10160700.01</v>
      </c>
      <c r="C124" s="246">
        <f t="shared" si="8"/>
        <v>160700.01</v>
      </c>
      <c r="D124" s="246">
        <v>20252</v>
      </c>
    </row>
    <row r="125" spans="1:4" x14ac:dyDescent="0.2">
      <c r="A125" s="247">
        <v>1</v>
      </c>
      <c r="B125" s="244">
        <f t="shared" si="5"/>
        <v>10160800.01</v>
      </c>
      <c r="C125" s="246">
        <f t="shared" si="8"/>
        <v>160800.01</v>
      </c>
      <c r="D125" s="246">
        <v>20074</v>
      </c>
    </row>
    <row r="126" spans="1:4" x14ac:dyDescent="0.2">
      <c r="A126" s="247">
        <v>1</v>
      </c>
      <c r="B126" s="244">
        <f t="shared" si="5"/>
        <v>10160900.01</v>
      </c>
      <c r="C126" s="246">
        <f t="shared" si="8"/>
        <v>160900.01</v>
      </c>
      <c r="D126" s="246">
        <v>19896</v>
      </c>
    </row>
    <row r="127" spans="1:4" x14ac:dyDescent="0.2">
      <c r="A127" s="247">
        <v>1</v>
      </c>
      <c r="B127" s="244">
        <f t="shared" si="5"/>
        <v>10161000.01</v>
      </c>
      <c r="C127" s="246">
        <f t="shared" si="8"/>
        <v>161000.01</v>
      </c>
      <c r="D127" s="246">
        <v>19718</v>
      </c>
    </row>
    <row r="128" spans="1:4" x14ac:dyDescent="0.2">
      <c r="A128" s="247">
        <v>1</v>
      </c>
      <c r="B128" s="244">
        <f t="shared" si="5"/>
        <v>10161100.01</v>
      </c>
      <c r="C128" s="246">
        <f t="shared" si="8"/>
        <v>161100.01</v>
      </c>
      <c r="D128" s="246">
        <v>19541</v>
      </c>
    </row>
    <row r="129" spans="1:4" x14ac:dyDescent="0.2">
      <c r="A129" s="247">
        <v>1</v>
      </c>
      <c r="B129" s="244">
        <f t="shared" si="5"/>
        <v>10161200.01</v>
      </c>
      <c r="C129" s="246">
        <f t="shared" si="8"/>
        <v>161200.01</v>
      </c>
      <c r="D129" s="246">
        <v>19364</v>
      </c>
    </row>
    <row r="130" spans="1:4" x14ac:dyDescent="0.2">
      <c r="A130" s="247">
        <v>1</v>
      </c>
      <c r="B130" s="244">
        <f t="shared" si="5"/>
        <v>10161300.01</v>
      </c>
      <c r="C130" s="246">
        <f t="shared" si="8"/>
        <v>161300.01</v>
      </c>
      <c r="D130" s="246">
        <v>19187</v>
      </c>
    </row>
    <row r="131" spans="1:4" x14ac:dyDescent="0.2">
      <c r="A131" s="247">
        <v>1</v>
      </c>
      <c r="B131" s="244">
        <f t="shared" si="5"/>
        <v>10161400.01</v>
      </c>
      <c r="C131" s="246">
        <f t="shared" ref="C131:C146" si="9">+C130+100</f>
        <v>161400.01</v>
      </c>
      <c r="D131" s="246">
        <v>19010</v>
      </c>
    </row>
    <row r="132" spans="1:4" x14ac:dyDescent="0.2">
      <c r="A132" s="247">
        <v>1</v>
      </c>
      <c r="B132" s="244">
        <f t="shared" si="5"/>
        <v>10161500.01</v>
      </c>
      <c r="C132" s="246">
        <f t="shared" si="9"/>
        <v>161500.01</v>
      </c>
      <c r="D132" s="246">
        <v>18834</v>
      </c>
    </row>
    <row r="133" spans="1:4" x14ac:dyDescent="0.2">
      <c r="A133" s="247">
        <v>1</v>
      </c>
      <c r="B133" s="244">
        <f t="shared" si="5"/>
        <v>10161600.01</v>
      </c>
      <c r="C133" s="246">
        <f t="shared" si="9"/>
        <v>161600.01</v>
      </c>
      <c r="D133" s="246">
        <v>18658</v>
      </c>
    </row>
    <row r="134" spans="1:4" x14ac:dyDescent="0.2">
      <c r="A134" s="247">
        <v>1</v>
      </c>
      <c r="B134" s="244">
        <f t="shared" si="5"/>
        <v>10161700.01</v>
      </c>
      <c r="C134" s="246">
        <f t="shared" si="9"/>
        <v>161700.01</v>
      </c>
      <c r="D134" s="246">
        <v>18482</v>
      </c>
    </row>
    <row r="135" spans="1:4" x14ac:dyDescent="0.2">
      <c r="A135" s="247">
        <v>1</v>
      </c>
      <c r="B135" s="244">
        <f t="shared" si="5"/>
        <v>10161800.01</v>
      </c>
      <c r="C135" s="246">
        <f t="shared" si="9"/>
        <v>161800.01</v>
      </c>
      <c r="D135" s="246">
        <v>18307</v>
      </c>
    </row>
    <row r="136" spans="1:4" x14ac:dyDescent="0.2">
      <c r="A136" s="247">
        <v>1</v>
      </c>
      <c r="B136" s="244">
        <f t="shared" si="5"/>
        <v>10161900.01</v>
      </c>
      <c r="C136" s="246">
        <f t="shared" si="9"/>
        <v>161900.01</v>
      </c>
      <c r="D136" s="246">
        <v>18132</v>
      </c>
    </row>
    <row r="137" spans="1:4" x14ac:dyDescent="0.2">
      <c r="A137" s="247">
        <v>1</v>
      </c>
      <c r="B137" s="244">
        <f t="shared" si="5"/>
        <v>10162000.01</v>
      </c>
      <c r="C137" s="246">
        <f t="shared" si="9"/>
        <v>162000.01</v>
      </c>
      <c r="D137" s="246">
        <v>17957</v>
      </c>
    </row>
    <row r="138" spans="1:4" x14ac:dyDescent="0.2">
      <c r="A138" s="247">
        <v>1</v>
      </c>
      <c r="B138" s="244">
        <f t="shared" si="5"/>
        <v>10162100.01</v>
      </c>
      <c r="C138" s="246">
        <f t="shared" si="9"/>
        <v>162100.01</v>
      </c>
      <c r="D138" s="246">
        <v>17782</v>
      </c>
    </row>
    <row r="139" spans="1:4" x14ac:dyDescent="0.2">
      <c r="A139" s="247">
        <v>1</v>
      </c>
      <c r="B139" s="244">
        <f t="shared" si="5"/>
        <v>10162200.01</v>
      </c>
      <c r="C139" s="246">
        <f t="shared" si="9"/>
        <v>162200.01</v>
      </c>
      <c r="D139" s="246">
        <v>17607</v>
      </c>
    </row>
    <row r="140" spans="1:4" x14ac:dyDescent="0.2">
      <c r="A140" s="247">
        <v>1</v>
      </c>
      <c r="B140" s="244">
        <f t="shared" si="5"/>
        <v>10162300.01</v>
      </c>
      <c r="C140" s="246">
        <f t="shared" si="9"/>
        <v>162300.01</v>
      </c>
      <c r="D140" s="246">
        <v>17433</v>
      </c>
    </row>
    <row r="141" spans="1:4" x14ac:dyDescent="0.2">
      <c r="A141" s="247">
        <v>1</v>
      </c>
      <c r="B141" s="244">
        <f t="shared" si="5"/>
        <v>10162400.01</v>
      </c>
      <c r="C141" s="246">
        <f t="shared" si="9"/>
        <v>162400.01</v>
      </c>
      <c r="D141" s="246">
        <v>17259</v>
      </c>
    </row>
    <row r="142" spans="1:4" x14ac:dyDescent="0.2">
      <c r="A142" s="247">
        <v>1</v>
      </c>
      <c r="B142" s="244">
        <f t="shared" si="5"/>
        <v>10162500.01</v>
      </c>
      <c r="C142" s="246">
        <f t="shared" si="9"/>
        <v>162500.01</v>
      </c>
      <c r="D142" s="246">
        <v>17085</v>
      </c>
    </row>
    <row r="143" spans="1:4" x14ac:dyDescent="0.2">
      <c r="A143" s="247">
        <v>1</v>
      </c>
      <c r="B143" s="244">
        <f t="shared" si="5"/>
        <v>10162600.01</v>
      </c>
      <c r="C143" s="246">
        <f t="shared" si="9"/>
        <v>162600.01</v>
      </c>
      <c r="D143" s="246">
        <v>16911</v>
      </c>
    </row>
    <row r="144" spans="1:4" x14ac:dyDescent="0.2">
      <c r="A144" s="247">
        <v>1</v>
      </c>
      <c r="B144" s="244">
        <f t="shared" si="5"/>
        <v>10162700.01</v>
      </c>
      <c r="C144" s="246">
        <f t="shared" si="9"/>
        <v>162700.01</v>
      </c>
      <c r="D144" s="246">
        <v>16738</v>
      </c>
    </row>
    <row r="145" spans="1:4" x14ac:dyDescent="0.2">
      <c r="A145" s="247">
        <v>1</v>
      </c>
      <c r="B145" s="244">
        <f t="shared" si="5"/>
        <v>10162800.01</v>
      </c>
      <c r="C145" s="246">
        <f t="shared" si="9"/>
        <v>162800.01</v>
      </c>
      <c r="D145" s="246">
        <v>16565</v>
      </c>
    </row>
    <row r="146" spans="1:4" x14ac:dyDescent="0.2">
      <c r="A146" s="247">
        <v>1</v>
      </c>
      <c r="B146" s="244">
        <f t="shared" ref="B146:B209" si="10">+A146*10000000+C146</f>
        <v>10162900.01</v>
      </c>
      <c r="C146" s="246">
        <f t="shared" si="9"/>
        <v>162900.01</v>
      </c>
      <c r="D146" s="246">
        <v>16392</v>
      </c>
    </row>
    <row r="147" spans="1:4" x14ac:dyDescent="0.2">
      <c r="A147" s="247">
        <v>1</v>
      </c>
      <c r="B147" s="244">
        <f t="shared" si="10"/>
        <v>10163000.01</v>
      </c>
      <c r="C147" s="246">
        <f t="shared" ref="C147:C162" si="11">+C146+100</f>
        <v>163000.01</v>
      </c>
      <c r="D147" s="246">
        <v>16219</v>
      </c>
    </row>
    <row r="148" spans="1:4" x14ac:dyDescent="0.2">
      <c r="A148" s="247">
        <v>1</v>
      </c>
      <c r="B148" s="244">
        <f t="shared" si="10"/>
        <v>10163100.01</v>
      </c>
      <c r="C148" s="246">
        <f t="shared" si="11"/>
        <v>163100.01</v>
      </c>
      <c r="D148" s="246">
        <v>16047</v>
      </c>
    </row>
    <row r="149" spans="1:4" x14ac:dyDescent="0.2">
      <c r="A149" s="247">
        <v>1</v>
      </c>
      <c r="B149" s="244">
        <f t="shared" si="10"/>
        <v>10163200.01</v>
      </c>
      <c r="C149" s="246">
        <f t="shared" si="11"/>
        <v>163200.01</v>
      </c>
      <c r="D149" s="246">
        <v>15875</v>
      </c>
    </row>
    <row r="150" spans="1:4" x14ac:dyDescent="0.2">
      <c r="A150" s="247">
        <v>1</v>
      </c>
      <c r="B150" s="244">
        <f t="shared" si="10"/>
        <v>10163300.01</v>
      </c>
      <c r="C150" s="246">
        <f t="shared" si="11"/>
        <v>163300.01</v>
      </c>
      <c r="D150" s="246">
        <v>15703</v>
      </c>
    </row>
    <row r="151" spans="1:4" x14ac:dyDescent="0.2">
      <c r="A151" s="247">
        <v>1</v>
      </c>
      <c r="B151" s="244">
        <f t="shared" si="10"/>
        <v>10163400.01</v>
      </c>
      <c r="C151" s="246">
        <f t="shared" si="11"/>
        <v>163400.01</v>
      </c>
      <c r="D151" s="246">
        <v>15531</v>
      </c>
    </row>
    <row r="152" spans="1:4" x14ac:dyDescent="0.2">
      <c r="A152" s="247">
        <v>1</v>
      </c>
      <c r="B152" s="244">
        <f t="shared" si="10"/>
        <v>10163500.01</v>
      </c>
      <c r="C152" s="246">
        <f t="shared" si="11"/>
        <v>163500.01</v>
      </c>
      <c r="D152" s="246">
        <v>15359</v>
      </c>
    </row>
    <row r="153" spans="1:4" x14ac:dyDescent="0.2">
      <c r="A153" s="247">
        <v>1</v>
      </c>
      <c r="B153" s="244">
        <f t="shared" si="10"/>
        <v>10163600.01</v>
      </c>
      <c r="C153" s="246">
        <f t="shared" si="11"/>
        <v>163600.01</v>
      </c>
      <c r="D153" s="246">
        <v>15188</v>
      </c>
    </row>
    <row r="154" spans="1:4" x14ac:dyDescent="0.2">
      <c r="A154" s="247">
        <v>1</v>
      </c>
      <c r="B154" s="244">
        <f t="shared" si="10"/>
        <v>10163700.01</v>
      </c>
      <c r="C154" s="246">
        <f t="shared" si="11"/>
        <v>163700.01</v>
      </c>
      <c r="D154" s="246">
        <v>15017</v>
      </c>
    </row>
    <row r="155" spans="1:4" x14ac:dyDescent="0.2">
      <c r="A155" s="247">
        <v>1</v>
      </c>
      <c r="B155" s="244">
        <f t="shared" si="10"/>
        <v>10163800.01</v>
      </c>
      <c r="C155" s="246">
        <f t="shared" si="11"/>
        <v>163800.01</v>
      </c>
      <c r="D155" s="246">
        <v>14846</v>
      </c>
    </row>
    <row r="156" spans="1:4" x14ac:dyDescent="0.2">
      <c r="A156" s="247">
        <v>1</v>
      </c>
      <c r="B156" s="244">
        <f t="shared" si="10"/>
        <v>10163900.01</v>
      </c>
      <c r="C156" s="246">
        <f t="shared" si="11"/>
        <v>163900.01</v>
      </c>
      <c r="D156" s="246">
        <v>14675</v>
      </c>
    </row>
    <row r="157" spans="1:4" x14ac:dyDescent="0.2">
      <c r="A157" s="247">
        <v>1</v>
      </c>
      <c r="B157" s="244">
        <f t="shared" si="10"/>
        <v>10164000.01</v>
      </c>
      <c r="C157" s="246">
        <f t="shared" si="11"/>
        <v>164000.01</v>
      </c>
      <c r="D157" s="246">
        <v>14505</v>
      </c>
    </row>
    <row r="158" spans="1:4" x14ac:dyDescent="0.2">
      <c r="A158" s="247">
        <v>1</v>
      </c>
      <c r="B158" s="244">
        <f t="shared" si="10"/>
        <v>10164100.01</v>
      </c>
      <c r="C158" s="246">
        <f t="shared" si="11"/>
        <v>164100.01</v>
      </c>
      <c r="D158" s="246">
        <v>14334</v>
      </c>
    </row>
    <row r="159" spans="1:4" x14ac:dyDescent="0.2">
      <c r="A159" s="247">
        <v>1</v>
      </c>
      <c r="B159" s="244">
        <f t="shared" si="10"/>
        <v>10164200.01</v>
      </c>
      <c r="C159" s="246">
        <f t="shared" si="11"/>
        <v>164200.01</v>
      </c>
      <c r="D159" s="246">
        <v>14164</v>
      </c>
    </row>
    <row r="160" spans="1:4" x14ac:dyDescent="0.2">
      <c r="A160" s="247">
        <v>1</v>
      </c>
      <c r="B160" s="244">
        <f t="shared" si="10"/>
        <v>10164300.01</v>
      </c>
      <c r="C160" s="246">
        <f t="shared" si="11"/>
        <v>164300.01</v>
      </c>
      <c r="D160" s="246">
        <v>13994</v>
      </c>
    </row>
    <row r="161" spans="1:4" x14ac:dyDescent="0.2">
      <c r="A161" s="247">
        <v>1</v>
      </c>
      <c r="B161" s="244">
        <f t="shared" si="10"/>
        <v>10164400.01</v>
      </c>
      <c r="C161" s="246">
        <f t="shared" si="11"/>
        <v>164400.01</v>
      </c>
      <c r="D161" s="246">
        <v>13824</v>
      </c>
    </row>
    <row r="162" spans="1:4" x14ac:dyDescent="0.2">
      <c r="A162" s="247">
        <v>1</v>
      </c>
      <c r="B162" s="244">
        <f t="shared" si="10"/>
        <v>10164500.01</v>
      </c>
      <c r="C162" s="246">
        <f t="shared" si="11"/>
        <v>164500.01</v>
      </c>
      <c r="D162" s="246">
        <v>13655</v>
      </c>
    </row>
    <row r="163" spans="1:4" x14ac:dyDescent="0.2">
      <c r="A163" s="247">
        <v>1</v>
      </c>
      <c r="B163" s="244">
        <f t="shared" si="10"/>
        <v>10164600.01</v>
      </c>
      <c r="C163" s="246">
        <f t="shared" ref="C163:C178" si="12">+C162+100</f>
        <v>164600.01</v>
      </c>
      <c r="D163" s="246">
        <v>13486</v>
      </c>
    </row>
    <row r="164" spans="1:4" x14ac:dyDescent="0.2">
      <c r="A164" s="247">
        <v>1</v>
      </c>
      <c r="B164" s="244">
        <f t="shared" si="10"/>
        <v>10164700.01</v>
      </c>
      <c r="C164" s="246">
        <f t="shared" si="12"/>
        <v>164700.01</v>
      </c>
      <c r="D164" s="246">
        <v>13317</v>
      </c>
    </row>
    <row r="165" spans="1:4" x14ac:dyDescent="0.2">
      <c r="A165" s="247">
        <v>1</v>
      </c>
      <c r="B165" s="244">
        <f t="shared" si="10"/>
        <v>10164800.01</v>
      </c>
      <c r="C165" s="246">
        <f t="shared" si="12"/>
        <v>164800.01</v>
      </c>
      <c r="D165" s="246">
        <v>13148</v>
      </c>
    </row>
    <row r="166" spans="1:4" x14ac:dyDescent="0.2">
      <c r="A166" s="247">
        <v>1</v>
      </c>
      <c r="B166" s="244">
        <f t="shared" si="10"/>
        <v>10164900.01</v>
      </c>
      <c r="C166" s="246">
        <f t="shared" si="12"/>
        <v>164900.01</v>
      </c>
      <c r="D166" s="246">
        <v>12979</v>
      </c>
    </row>
    <row r="167" spans="1:4" x14ac:dyDescent="0.2">
      <c r="A167" s="247">
        <v>1</v>
      </c>
      <c r="B167" s="244">
        <f t="shared" si="10"/>
        <v>10165000.01</v>
      </c>
      <c r="C167" s="246">
        <f t="shared" si="12"/>
        <v>165000.01</v>
      </c>
      <c r="D167" s="246">
        <v>12810</v>
      </c>
    </row>
    <row r="168" spans="1:4" x14ac:dyDescent="0.2">
      <c r="A168" s="247">
        <v>1</v>
      </c>
      <c r="B168" s="244">
        <f t="shared" si="10"/>
        <v>10165100.01</v>
      </c>
      <c r="C168" s="246">
        <f t="shared" si="12"/>
        <v>165100.01</v>
      </c>
      <c r="D168" s="246">
        <v>12642</v>
      </c>
    </row>
    <row r="169" spans="1:4" x14ac:dyDescent="0.2">
      <c r="A169" s="247">
        <v>1</v>
      </c>
      <c r="B169" s="244">
        <f t="shared" si="10"/>
        <v>10165200.01</v>
      </c>
      <c r="C169" s="246">
        <f t="shared" si="12"/>
        <v>165200.01</v>
      </c>
      <c r="D169" s="246">
        <v>12474</v>
      </c>
    </row>
    <row r="170" spans="1:4" x14ac:dyDescent="0.2">
      <c r="A170" s="247">
        <v>1</v>
      </c>
      <c r="B170" s="244">
        <f t="shared" si="10"/>
        <v>10165300.01</v>
      </c>
      <c r="C170" s="246">
        <f t="shared" si="12"/>
        <v>165300.01</v>
      </c>
      <c r="D170" s="246">
        <v>12306</v>
      </c>
    </row>
    <row r="171" spans="1:4" x14ac:dyDescent="0.2">
      <c r="A171" s="247">
        <v>1</v>
      </c>
      <c r="B171" s="244">
        <f t="shared" si="10"/>
        <v>10165400.01</v>
      </c>
      <c r="C171" s="246">
        <f t="shared" si="12"/>
        <v>165400.01</v>
      </c>
      <c r="D171" s="246">
        <v>12138</v>
      </c>
    </row>
    <row r="172" spans="1:4" x14ac:dyDescent="0.2">
      <c r="A172" s="247">
        <v>1</v>
      </c>
      <c r="B172" s="244">
        <f t="shared" si="10"/>
        <v>10165500.01</v>
      </c>
      <c r="C172" s="246">
        <f t="shared" si="12"/>
        <v>165500.01</v>
      </c>
      <c r="D172" s="246">
        <v>11970</v>
      </c>
    </row>
    <row r="173" spans="1:4" x14ac:dyDescent="0.2">
      <c r="A173" s="247">
        <v>1</v>
      </c>
      <c r="B173" s="244">
        <f t="shared" si="10"/>
        <v>10165600.01</v>
      </c>
      <c r="C173" s="246">
        <f t="shared" si="12"/>
        <v>165600.01</v>
      </c>
      <c r="D173" s="246">
        <v>11803</v>
      </c>
    </row>
    <row r="174" spans="1:4" x14ac:dyDescent="0.2">
      <c r="A174" s="247">
        <v>1</v>
      </c>
      <c r="B174" s="244">
        <f t="shared" si="10"/>
        <v>10165700.01</v>
      </c>
      <c r="C174" s="246">
        <f t="shared" si="12"/>
        <v>165700.01</v>
      </c>
      <c r="D174" s="246">
        <v>11636</v>
      </c>
    </row>
    <row r="175" spans="1:4" x14ac:dyDescent="0.2">
      <c r="A175" s="247">
        <v>1</v>
      </c>
      <c r="B175" s="244">
        <f t="shared" si="10"/>
        <v>10165800.01</v>
      </c>
      <c r="C175" s="246">
        <f t="shared" si="12"/>
        <v>165800.01</v>
      </c>
      <c r="D175" s="246">
        <v>11469</v>
      </c>
    </row>
    <row r="176" spans="1:4" x14ac:dyDescent="0.2">
      <c r="A176" s="247">
        <v>1</v>
      </c>
      <c r="B176" s="244">
        <f t="shared" si="10"/>
        <v>10165900.01</v>
      </c>
      <c r="C176" s="246">
        <f t="shared" si="12"/>
        <v>165900.01</v>
      </c>
      <c r="D176" s="246">
        <v>11302</v>
      </c>
    </row>
    <row r="177" spans="1:4" x14ac:dyDescent="0.2">
      <c r="A177" s="247">
        <v>1</v>
      </c>
      <c r="B177" s="244">
        <f t="shared" si="10"/>
        <v>10166000.01</v>
      </c>
      <c r="C177" s="246">
        <f t="shared" si="12"/>
        <v>166000.01</v>
      </c>
      <c r="D177" s="246">
        <v>11135</v>
      </c>
    </row>
    <row r="178" spans="1:4" x14ac:dyDescent="0.2">
      <c r="A178" s="247">
        <v>1</v>
      </c>
      <c r="B178" s="244">
        <f t="shared" si="10"/>
        <v>10166100.01</v>
      </c>
      <c r="C178" s="246">
        <f t="shared" si="12"/>
        <v>166100.01</v>
      </c>
      <c r="D178" s="246">
        <v>10969</v>
      </c>
    </row>
    <row r="179" spans="1:4" x14ac:dyDescent="0.2">
      <c r="A179" s="247">
        <v>1</v>
      </c>
      <c r="B179" s="244">
        <f t="shared" si="10"/>
        <v>10166200.01</v>
      </c>
      <c r="C179" s="246">
        <f t="shared" ref="C179:C194" si="13">+C178+100</f>
        <v>166200.01</v>
      </c>
      <c r="D179" s="246">
        <v>10802</v>
      </c>
    </row>
    <row r="180" spans="1:4" x14ac:dyDescent="0.2">
      <c r="A180" s="247">
        <v>1</v>
      </c>
      <c r="B180" s="244">
        <f t="shared" si="10"/>
        <v>10166300.01</v>
      </c>
      <c r="C180" s="246">
        <f t="shared" si="13"/>
        <v>166300.01</v>
      </c>
      <c r="D180" s="246">
        <v>10636</v>
      </c>
    </row>
    <row r="181" spans="1:4" x14ac:dyDescent="0.2">
      <c r="A181" s="247">
        <v>1</v>
      </c>
      <c r="B181" s="244">
        <f t="shared" si="10"/>
        <v>10166400.01</v>
      </c>
      <c r="C181" s="246">
        <f t="shared" si="13"/>
        <v>166400.01</v>
      </c>
      <c r="D181" s="246">
        <v>10470</v>
      </c>
    </row>
    <row r="182" spans="1:4" x14ac:dyDescent="0.2">
      <c r="A182" s="247">
        <v>1</v>
      </c>
      <c r="B182" s="244">
        <f t="shared" si="10"/>
        <v>10166500.01</v>
      </c>
      <c r="C182" s="246">
        <f t="shared" si="13"/>
        <v>166500.01</v>
      </c>
      <c r="D182" s="246">
        <v>10304</v>
      </c>
    </row>
    <row r="183" spans="1:4" x14ac:dyDescent="0.2">
      <c r="A183" s="247">
        <v>1</v>
      </c>
      <c r="B183" s="244">
        <f t="shared" si="10"/>
        <v>10166600.01</v>
      </c>
      <c r="C183" s="246">
        <f t="shared" si="13"/>
        <v>166600.01</v>
      </c>
      <c r="D183" s="246">
        <v>10139</v>
      </c>
    </row>
    <row r="184" spans="1:4" x14ac:dyDescent="0.2">
      <c r="A184" s="247">
        <v>1</v>
      </c>
      <c r="B184" s="244">
        <f t="shared" si="10"/>
        <v>10166700.01</v>
      </c>
      <c r="C184" s="246">
        <f t="shared" si="13"/>
        <v>166700.01</v>
      </c>
      <c r="D184" s="246">
        <v>9973</v>
      </c>
    </row>
    <row r="185" spans="1:4" x14ac:dyDescent="0.2">
      <c r="A185" s="247">
        <v>1</v>
      </c>
      <c r="B185" s="244">
        <f t="shared" si="10"/>
        <v>10166800.01</v>
      </c>
      <c r="C185" s="246">
        <f t="shared" si="13"/>
        <v>166800.01</v>
      </c>
      <c r="D185" s="246">
        <v>9808</v>
      </c>
    </row>
    <row r="186" spans="1:4" x14ac:dyDescent="0.2">
      <c r="A186" s="247">
        <v>1</v>
      </c>
      <c r="B186" s="244">
        <f t="shared" si="10"/>
        <v>10166900.01</v>
      </c>
      <c r="C186" s="246">
        <f t="shared" si="13"/>
        <v>166900.01</v>
      </c>
      <c r="D186" s="246">
        <v>9643</v>
      </c>
    </row>
    <row r="187" spans="1:4" x14ac:dyDescent="0.2">
      <c r="A187" s="247">
        <v>1</v>
      </c>
      <c r="B187" s="244">
        <f t="shared" si="10"/>
        <v>10167000.01</v>
      </c>
      <c r="C187" s="246">
        <f t="shared" si="13"/>
        <v>167000.01</v>
      </c>
      <c r="D187" s="246">
        <v>9478</v>
      </c>
    </row>
    <row r="188" spans="1:4" x14ac:dyDescent="0.2">
      <c r="A188" s="247">
        <v>1</v>
      </c>
      <c r="B188" s="244">
        <f t="shared" si="10"/>
        <v>10167100.01</v>
      </c>
      <c r="C188" s="246">
        <f t="shared" si="13"/>
        <v>167100.01</v>
      </c>
      <c r="D188" s="246">
        <v>9313</v>
      </c>
    </row>
    <row r="189" spans="1:4" x14ac:dyDescent="0.2">
      <c r="A189" s="247">
        <v>1</v>
      </c>
      <c r="B189" s="244">
        <f t="shared" si="10"/>
        <v>10167200.01</v>
      </c>
      <c r="C189" s="246">
        <f t="shared" si="13"/>
        <v>167200.01</v>
      </c>
      <c r="D189" s="246">
        <v>9148</v>
      </c>
    </row>
    <row r="190" spans="1:4" x14ac:dyDescent="0.2">
      <c r="A190" s="247">
        <v>1</v>
      </c>
      <c r="B190" s="244">
        <f t="shared" si="10"/>
        <v>10167300.01</v>
      </c>
      <c r="C190" s="246">
        <f t="shared" si="13"/>
        <v>167300.01</v>
      </c>
      <c r="D190" s="246">
        <v>8983</v>
      </c>
    </row>
    <row r="191" spans="1:4" x14ac:dyDescent="0.2">
      <c r="A191" s="247">
        <v>1</v>
      </c>
      <c r="B191" s="244">
        <f t="shared" si="10"/>
        <v>10167400.01</v>
      </c>
      <c r="C191" s="246">
        <f t="shared" si="13"/>
        <v>167400.01</v>
      </c>
      <c r="D191" s="246">
        <v>8819</v>
      </c>
    </row>
    <row r="192" spans="1:4" x14ac:dyDescent="0.2">
      <c r="A192" s="247">
        <v>1</v>
      </c>
      <c r="B192" s="244">
        <f t="shared" si="10"/>
        <v>10167500.01</v>
      </c>
      <c r="C192" s="246">
        <f t="shared" si="13"/>
        <v>167500.01</v>
      </c>
      <c r="D192" s="246">
        <v>8655</v>
      </c>
    </row>
    <row r="193" spans="1:4" x14ac:dyDescent="0.2">
      <c r="A193" s="247">
        <v>1</v>
      </c>
      <c r="B193" s="244">
        <f t="shared" si="10"/>
        <v>10167600.01</v>
      </c>
      <c r="C193" s="246">
        <f t="shared" si="13"/>
        <v>167600.01</v>
      </c>
      <c r="D193" s="246">
        <v>8491</v>
      </c>
    </row>
    <row r="194" spans="1:4" x14ac:dyDescent="0.2">
      <c r="A194" s="247">
        <v>1</v>
      </c>
      <c r="B194" s="244">
        <f t="shared" si="10"/>
        <v>10167700.01</v>
      </c>
      <c r="C194" s="246">
        <f t="shared" si="13"/>
        <v>167700.01</v>
      </c>
      <c r="D194" s="246">
        <v>8327</v>
      </c>
    </row>
    <row r="195" spans="1:4" x14ac:dyDescent="0.2">
      <c r="A195" s="247">
        <v>1</v>
      </c>
      <c r="B195" s="244">
        <f t="shared" si="10"/>
        <v>10167800.01</v>
      </c>
      <c r="C195" s="246">
        <f t="shared" ref="C195:C210" si="14">+C194+100</f>
        <v>167800.01</v>
      </c>
      <c r="D195" s="246">
        <v>8163</v>
      </c>
    </row>
    <row r="196" spans="1:4" x14ac:dyDescent="0.2">
      <c r="A196" s="247">
        <v>1</v>
      </c>
      <c r="B196" s="244">
        <f t="shared" si="10"/>
        <v>10167900.01</v>
      </c>
      <c r="C196" s="246">
        <f t="shared" si="14"/>
        <v>167900.01</v>
      </c>
      <c r="D196" s="246">
        <v>8000</v>
      </c>
    </row>
    <row r="197" spans="1:4" x14ac:dyDescent="0.2">
      <c r="A197" s="247">
        <v>1</v>
      </c>
      <c r="B197" s="244">
        <f t="shared" si="10"/>
        <v>10168000.01</v>
      </c>
      <c r="C197" s="246">
        <f t="shared" si="14"/>
        <v>168000.01</v>
      </c>
      <c r="D197" s="246">
        <v>7836</v>
      </c>
    </row>
    <row r="198" spans="1:4" x14ac:dyDescent="0.2">
      <c r="A198" s="247">
        <v>1</v>
      </c>
      <c r="B198" s="244">
        <f t="shared" si="10"/>
        <v>10168100.01</v>
      </c>
      <c r="C198" s="246">
        <f t="shared" si="14"/>
        <v>168100.01</v>
      </c>
      <c r="D198" s="246">
        <v>7673</v>
      </c>
    </row>
    <row r="199" spans="1:4" x14ac:dyDescent="0.2">
      <c r="A199" s="247">
        <v>1</v>
      </c>
      <c r="B199" s="244">
        <f t="shared" si="10"/>
        <v>10168200.01</v>
      </c>
      <c r="C199" s="246">
        <f t="shared" si="14"/>
        <v>168200.01</v>
      </c>
      <c r="D199" s="246">
        <v>7510</v>
      </c>
    </row>
    <row r="200" spans="1:4" x14ac:dyDescent="0.2">
      <c r="A200" s="247">
        <v>1</v>
      </c>
      <c r="B200" s="244">
        <f t="shared" si="10"/>
        <v>10168300.01</v>
      </c>
      <c r="C200" s="246">
        <f t="shared" si="14"/>
        <v>168300.01</v>
      </c>
      <c r="D200" s="246">
        <v>7347</v>
      </c>
    </row>
    <row r="201" spans="1:4" x14ac:dyDescent="0.2">
      <c r="A201" s="247">
        <v>1</v>
      </c>
      <c r="B201" s="244">
        <f t="shared" si="10"/>
        <v>10168400.01</v>
      </c>
      <c r="C201" s="246">
        <f t="shared" si="14"/>
        <v>168400.01</v>
      </c>
      <c r="D201" s="246">
        <v>7184</v>
      </c>
    </row>
    <row r="202" spans="1:4" x14ac:dyDescent="0.2">
      <c r="A202" s="247">
        <v>1</v>
      </c>
      <c r="B202" s="244">
        <f t="shared" si="10"/>
        <v>10168500.01</v>
      </c>
      <c r="C202" s="246">
        <f t="shared" si="14"/>
        <v>168500.01</v>
      </c>
      <c r="D202" s="246">
        <v>7022</v>
      </c>
    </row>
    <row r="203" spans="1:4" x14ac:dyDescent="0.2">
      <c r="A203" s="247">
        <v>1</v>
      </c>
      <c r="B203" s="244">
        <f t="shared" si="10"/>
        <v>10168600.01</v>
      </c>
      <c r="C203" s="246">
        <f t="shared" si="14"/>
        <v>168600.01</v>
      </c>
      <c r="D203" s="246">
        <v>6859</v>
      </c>
    </row>
    <row r="204" spans="1:4" x14ac:dyDescent="0.2">
      <c r="A204" s="247">
        <v>1</v>
      </c>
      <c r="B204" s="244">
        <f t="shared" si="10"/>
        <v>10168700.01</v>
      </c>
      <c r="C204" s="246">
        <f t="shared" si="14"/>
        <v>168700.01</v>
      </c>
      <c r="D204" s="246">
        <v>6697</v>
      </c>
    </row>
    <row r="205" spans="1:4" x14ac:dyDescent="0.2">
      <c r="A205" s="247">
        <v>1</v>
      </c>
      <c r="B205" s="244">
        <f t="shared" si="10"/>
        <v>10168800.01</v>
      </c>
      <c r="C205" s="246">
        <f t="shared" si="14"/>
        <v>168800.01</v>
      </c>
      <c r="D205" s="246">
        <v>6534</v>
      </c>
    </row>
    <row r="206" spans="1:4" x14ac:dyDescent="0.2">
      <c r="A206" s="247">
        <v>1</v>
      </c>
      <c r="B206" s="244">
        <f t="shared" si="10"/>
        <v>10168900.01</v>
      </c>
      <c r="C206" s="246">
        <f t="shared" si="14"/>
        <v>168900.01</v>
      </c>
      <c r="D206" s="246">
        <v>6372</v>
      </c>
    </row>
    <row r="207" spans="1:4" x14ac:dyDescent="0.2">
      <c r="A207" s="247">
        <v>1</v>
      </c>
      <c r="B207" s="244">
        <f t="shared" si="10"/>
        <v>10169000.01</v>
      </c>
      <c r="C207" s="246">
        <f t="shared" si="14"/>
        <v>169000.01</v>
      </c>
      <c r="D207" s="246">
        <v>6210</v>
      </c>
    </row>
    <row r="208" spans="1:4" x14ac:dyDescent="0.2">
      <c r="A208" s="247">
        <v>1</v>
      </c>
      <c r="B208" s="244">
        <f t="shared" si="10"/>
        <v>10169100.01</v>
      </c>
      <c r="C208" s="246">
        <f t="shared" si="14"/>
        <v>169100.01</v>
      </c>
      <c r="D208" s="246">
        <v>6049</v>
      </c>
    </row>
    <row r="209" spans="1:4" x14ac:dyDescent="0.2">
      <c r="A209" s="247">
        <v>1</v>
      </c>
      <c r="B209" s="244">
        <f t="shared" si="10"/>
        <v>10169200.01</v>
      </c>
      <c r="C209" s="246">
        <f t="shared" si="14"/>
        <v>169200.01</v>
      </c>
      <c r="D209" s="246">
        <v>5887</v>
      </c>
    </row>
    <row r="210" spans="1:4" x14ac:dyDescent="0.2">
      <c r="A210" s="247">
        <v>1</v>
      </c>
      <c r="B210" s="244">
        <f t="shared" ref="B210:B273" si="15">+A210*10000000+C210</f>
        <v>10169300.01</v>
      </c>
      <c r="C210" s="246">
        <f t="shared" si="14"/>
        <v>169300.01</v>
      </c>
      <c r="D210" s="246">
        <v>5726</v>
      </c>
    </row>
    <row r="211" spans="1:4" x14ac:dyDescent="0.2">
      <c r="A211" s="247">
        <v>1</v>
      </c>
      <c r="B211" s="244">
        <f t="shared" si="15"/>
        <v>10169400.01</v>
      </c>
      <c r="C211" s="246">
        <f t="shared" ref="C211:C226" si="16">+C210+100</f>
        <v>169400.01</v>
      </c>
      <c r="D211" s="246">
        <v>5564</v>
      </c>
    </row>
    <row r="212" spans="1:4" x14ac:dyDescent="0.2">
      <c r="A212" s="247">
        <v>1</v>
      </c>
      <c r="B212" s="244">
        <f t="shared" si="15"/>
        <v>10169500.01</v>
      </c>
      <c r="C212" s="246">
        <f t="shared" si="16"/>
        <v>169500.01</v>
      </c>
      <c r="D212" s="246">
        <v>5403</v>
      </c>
    </row>
    <row r="213" spans="1:4" x14ac:dyDescent="0.2">
      <c r="A213" s="247">
        <v>1</v>
      </c>
      <c r="B213" s="244">
        <f t="shared" si="15"/>
        <v>10169600.01</v>
      </c>
      <c r="C213" s="246">
        <f t="shared" si="16"/>
        <v>169600.01</v>
      </c>
      <c r="D213" s="246">
        <v>5242</v>
      </c>
    </row>
    <row r="214" spans="1:4" x14ac:dyDescent="0.2">
      <c r="A214" s="247">
        <v>1</v>
      </c>
      <c r="B214" s="244">
        <f t="shared" si="15"/>
        <v>10169700.01</v>
      </c>
      <c r="C214" s="246">
        <f t="shared" si="16"/>
        <v>169700.01</v>
      </c>
      <c r="D214" s="246">
        <v>5081</v>
      </c>
    </row>
    <row r="215" spans="1:4" x14ac:dyDescent="0.2">
      <c r="A215" s="247">
        <v>1</v>
      </c>
      <c r="B215" s="244">
        <f t="shared" si="15"/>
        <v>10169800.01</v>
      </c>
      <c r="C215" s="246">
        <f t="shared" si="16"/>
        <v>169800.01</v>
      </c>
      <c r="D215" s="246">
        <v>4920</v>
      </c>
    </row>
    <row r="216" spans="1:4" x14ac:dyDescent="0.2">
      <c r="A216" s="247">
        <v>1</v>
      </c>
      <c r="B216" s="244">
        <f t="shared" si="15"/>
        <v>10169900.01</v>
      </c>
      <c r="C216" s="246">
        <f t="shared" si="16"/>
        <v>169900.01</v>
      </c>
      <c r="D216" s="246">
        <v>4760</v>
      </c>
    </row>
    <row r="217" spans="1:4" x14ac:dyDescent="0.2">
      <c r="A217" s="247">
        <v>1</v>
      </c>
      <c r="B217" s="244">
        <f t="shared" si="15"/>
        <v>10170000.01</v>
      </c>
      <c r="C217" s="246">
        <f t="shared" si="16"/>
        <v>170000.01</v>
      </c>
      <c r="D217" s="246">
        <v>4599</v>
      </c>
    </row>
    <row r="218" spans="1:4" x14ac:dyDescent="0.2">
      <c r="A218" s="247">
        <v>1</v>
      </c>
      <c r="B218" s="244">
        <f t="shared" si="15"/>
        <v>10170100.01</v>
      </c>
      <c r="C218" s="246">
        <f t="shared" si="16"/>
        <v>170100.01</v>
      </c>
      <c r="D218" s="246">
        <v>4439</v>
      </c>
    </row>
    <row r="219" spans="1:4" x14ac:dyDescent="0.2">
      <c r="A219" s="247">
        <v>1</v>
      </c>
      <c r="B219" s="244">
        <f t="shared" si="15"/>
        <v>10170200.01</v>
      </c>
      <c r="C219" s="246">
        <f t="shared" si="16"/>
        <v>170200.01</v>
      </c>
      <c r="D219" s="246">
        <v>4278</v>
      </c>
    </row>
    <row r="220" spans="1:4" x14ac:dyDescent="0.2">
      <c r="A220" s="247">
        <v>1</v>
      </c>
      <c r="B220" s="244">
        <f t="shared" si="15"/>
        <v>10170300.01</v>
      </c>
      <c r="C220" s="246">
        <f t="shared" si="16"/>
        <v>170300.01</v>
      </c>
      <c r="D220" s="246">
        <v>4118</v>
      </c>
    </row>
    <row r="221" spans="1:4" x14ac:dyDescent="0.2">
      <c r="A221" s="247">
        <v>1</v>
      </c>
      <c r="B221" s="244">
        <f t="shared" si="15"/>
        <v>10170400.01</v>
      </c>
      <c r="C221" s="246">
        <f t="shared" si="16"/>
        <v>170400.01</v>
      </c>
      <c r="D221" s="246">
        <v>3958</v>
      </c>
    </row>
    <row r="222" spans="1:4" x14ac:dyDescent="0.2">
      <c r="A222" s="247">
        <v>1</v>
      </c>
      <c r="B222" s="244">
        <f t="shared" si="15"/>
        <v>10170500.01</v>
      </c>
      <c r="C222" s="246">
        <f t="shared" si="16"/>
        <v>170500.01</v>
      </c>
      <c r="D222" s="246">
        <v>3798</v>
      </c>
    </row>
    <row r="223" spans="1:4" x14ac:dyDescent="0.2">
      <c r="A223" s="247">
        <v>1</v>
      </c>
      <c r="B223" s="244">
        <f t="shared" si="15"/>
        <v>10170600.01</v>
      </c>
      <c r="C223" s="246">
        <f t="shared" si="16"/>
        <v>170600.01</v>
      </c>
      <c r="D223" s="246">
        <v>3639</v>
      </c>
    </row>
    <row r="224" spans="1:4" x14ac:dyDescent="0.2">
      <c r="A224" s="247">
        <v>1</v>
      </c>
      <c r="B224" s="244">
        <f t="shared" si="15"/>
        <v>10170700.01</v>
      </c>
      <c r="C224" s="246">
        <f t="shared" si="16"/>
        <v>170700.01</v>
      </c>
      <c r="D224" s="246">
        <v>3479</v>
      </c>
    </row>
    <row r="225" spans="1:4" x14ac:dyDescent="0.2">
      <c r="A225" s="247">
        <v>1</v>
      </c>
      <c r="B225" s="244">
        <f t="shared" si="15"/>
        <v>10170800.01</v>
      </c>
      <c r="C225" s="246">
        <f t="shared" si="16"/>
        <v>170800.01</v>
      </c>
      <c r="D225" s="246">
        <v>3320</v>
      </c>
    </row>
    <row r="226" spans="1:4" x14ac:dyDescent="0.2">
      <c r="A226" s="247">
        <v>1</v>
      </c>
      <c r="B226" s="244">
        <f t="shared" si="15"/>
        <v>10170900.01</v>
      </c>
      <c r="C226" s="246">
        <f t="shared" si="16"/>
        <v>170900.01</v>
      </c>
      <c r="D226" s="246">
        <v>3160</v>
      </c>
    </row>
    <row r="227" spans="1:4" x14ac:dyDescent="0.2">
      <c r="A227" s="247">
        <v>1</v>
      </c>
      <c r="B227" s="244">
        <f t="shared" si="15"/>
        <v>10171000.01</v>
      </c>
      <c r="C227" s="246">
        <f t="shared" ref="C227:C242" si="17">+C226+100</f>
        <v>171000.01</v>
      </c>
      <c r="D227" s="246">
        <v>3001</v>
      </c>
    </row>
    <row r="228" spans="1:4" x14ac:dyDescent="0.2">
      <c r="A228" s="247">
        <v>1</v>
      </c>
      <c r="B228" s="244">
        <f t="shared" si="15"/>
        <v>10171100.01</v>
      </c>
      <c r="C228" s="246">
        <f t="shared" si="17"/>
        <v>171100.01</v>
      </c>
      <c r="D228" s="246">
        <v>2842</v>
      </c>
    </row>
    <row r="229" spans="1:4" x14ac:dyDescent="0.2">
      <c r="A229" s="247">
        <v>1</v>
      </c>
      <c r="B229" s="244">
        <f t="shared" si="15"/>
        <v>10171200.01</v>
      </c>
      <c r="C229" s="246">
        <f t="shared" si="17"/>
        <v>171200.01</v>
      </c>
      <c r="D229" s="246">
        <v>2683</v>
      </c>
    </row>
    <row r="230" spans="1:4" x14ac:dyDescent="0.2">
      <c r="A230" s="247">
        <v>1</v>
      </c>
      <c r="B230" s="244">
        <f t="shared" si="15"/>
        <v>10171300.01</v>
      </c>
      <c r="C230" s="246">
        <f t="shared" si="17"/>
        <v>171300.01</v>
      </c>
      <c r="D230" s="246">
        <v>2524</v>
      </c>
    </row>
    <row r="231" spans="1:4" x14ac:dyDescent="0.2">
      <c r="A231" s="247">
        <v>1</v>
      </c>
      <c r="B231" s="244">
        <f t="shared" si="15"/>
        <v>10171400.01</v>
      </c>
      <c r="C231" s="246">
        <f t="shared" si="17"/>
        <v>171400.01</v>
      </c>
      <c r="D231" s="246">
        <v>2366</v>
      </c>
    </row>
    <row r="232" spans="1:4" x14ac:dyDescent="0.2">
      <c r="A232" s="247">
        <v>1</v>
      </c>
      <c r="B232" s="244">
        <f t="shared" si="15"/>
        <v>10171500.01</v>
      </c>
      <c r="C232" s="246">
        <f t="shared" si="17"/>
        <v>171500.01</v>
      </c>
      <c r="D232" s="246">
        <v>2207</v>
      </c>
    </row>
    <row r="233" spans="1:4" x14ac:dyDescent="0.2">
      <c r="A233" s="247">
        <v>1</v>
      </c>
      <c r="B233" s="244">
        <f t="shared" si="15"/>
        <v>10171600.01</v>
      </c>
      <c r="C233" s="246">
        <f t="shared" si="17"/>
        <v>171600.01</v>
      </c>
      <c r="D233" s="246">
        <v>2049</v>
      </c>
    </row>
    <row r="234" spans="1:4" x14ac:dyDescent="0.2">
      <c r="A234" s="247">
        <v>1</v>
      </c>
      <c r="B234" s="244">
        <f t="shared" si="15"/>
        <v>10171700.01</v>
      </c>
      <c r="C234" s="246">
        <f t="shared" si="17"/>
        <v>171700.01</v>
      </c>
      <c r="D234" s="246">
        <v>1890</v>
      </c>
    </row>
    <row r="235" spans="1:4" x14ac:dyDescent="0.2">
      <c r="A235" s="247">
        <v>1</v>
      </c>
      <c r="B235" s="244">
        <f t="shared" si="15"/>
        <v>10171800.01</v>
      </c>
      <c r="C235" s="246">
        <f t="shared" si="17"/>
        <v>171800.01</v>
      </c>
      <c r="D235" s="246">
        <v>1732</v>
      </c>
    </row>
    <row r="236" spans="1:4" x14ac:dyDescent="0.2">
      <c r="A236" s="247">
        <v>1</v>
      </c>
      <c r="B236" s="244">
        <f t="shared" si="15"/>
        <v>10171900.01</v>
      </c>
      <c r="C236" s="246">
        <f t="shared" si="17"/>
        <v>171900.01</v>
      </c>
      <c r="D236" s="246">
        <v>1574</v>
      </c>
    </row>
    <row r="237" spans="1:4" x14ac:dyDescent="0.2">
      <c r="A237" s="247">
        <v>1</v>
      </c>
      <c r="B237" s="244">
        <f t="shared" si="15"/>
        <v>10172000.01</v>
      </c>
      <c r="C237" s="246">
        <f t="shared" si="17"/>
        <v>172000.01</v>
      </c>
      <c r="D237" s="246">
        <v>1416</v>
      </c>
    </row>
    <row r="238" spans="1:4" x14ac:dyDescent="0.2">
      <c r="A238" s="247">
        <v>1</v>
      </c>
      <c r="B238" s="244">
        <f t="shared" si="15"/>
        <v>10172100.01</v>
      </c>
      <c r="C238" s="246">
        <f t="shared" si="17"/>
        <v>172100.01</v>
      </c>
      <c r="D238" s="246">
        <v>1258</v>
      </c>
    </row>
    <row r="239" spans="1:4" x14ac:dyDescent="0.2">
      <c r="A239" s="247">
        <v>1</v>
      </c>
      <c r="B239" s="244">
        <f t="shared" si="15"/>
        <v>10172200.01</v>
      </c>
      <c r="C239" s="246">
        <f t="shared" si="17"/>
        <v>172200.01</v>
      </c>
      <c r="D239" s="246">
        <v>1101</v>
      </c>
    </row>
    <row r="240" spans="1:4" x14ac:dyDescent="0.2">
      <c r="A240" s="247">
        <v>1</v>
      </c>
      <c r="B240" s="244">
        <f t="shared" si="15"/>
        <v>10172300.01</v>
      </c>
      <c r="C240" s="246">
        <f t="shared" si="17"/>
        <v>172300.01</v>
      </c>
      <c r="D240" s="246">
        <v>943</v>
      </c>
    </row>
    <row r="241" spans="1:4" x14ac:dyDescent="0.2">
      <c r="A241" s="247">
        <v>1</v>
      </c>
      <c r="B241" s="244">
        <f t="shared" si="15"/>
        <v>10172400.01</v>
      </c>
      <c r="C241" s="246">
        <f t="shared" si="17"/>
        <v>172400.01</v>
      </c>
      <c r="D241" s="246">
        <v>786</v>
      </c>
    </row>
    <row r="242" spans="1:4" x14ac:dyDescent="0.2">
      <c r="A242" s="247">
        <v>1</v>
      </c>
      <c r="B242" s="244">
        <f t="shared" si="15"/>
        <v>10172500.01</v>
      </c>
      <c r="C242" s="246">
        <f t="shared" si="17"/>
        <v>172500.01</v>
      </c>
      <c r="D242" s="246">
        <v>628</v>
      </c>
    </row>
    <row r="243" spans="1:4" x14ac:dyDescent="0.2">
      <c r="A243" s="247">
        <v>1</v>
      </c>
      <c r="B243" s="244">
        <f t="shared" si="15"/>
        <v>10172600.01</v>
      </c>
      <c r="C243" s="246">
        <f t="shared" ref="C243:C246" si="18">+C242+100</f>
        <v>172600.01</v>
      </c>
      <c r="D243" s="246">
        <v>471</v>
      </c>
    </row>
    <row r="244" spans="1:4" x14ac:dyDescent="0.2">
      <c r="A244" s="247">
        <v>1</v>
      </c>
      <c r="B244" s="244">
        <f t="shared" si="15"/>
        <v>10172700.01</v>
      </c>
      <c r="C244" s="246">
        <f t="shared" si="18"/>
        <v>172700.01</v>
      </c>
      <c r="D244" s="246">
        <v>314</v>
      </c>
    </row>
    <row r="245" spans="1:4" x14ac:dyDescent="0.2">
      <c r="A245" s="247">
        <v>1</v>
      </c>
      <c r="B245" s="244">
        <f t="shared" si="15"/>
        <v>10172800.01</v>
      </c>
      <c r="C245" s="246">
        <f t="shared" si="18"/>
        <v>172800.01</v>
      </c>
      <c r="D245" s="246">
        <v>157</v>
      </c>
    </row>
    <row r="246" spans="1:4" x14ac:dyDescent="0.2">
      <c r="A246" s="247">
        <v>1</v>
      </c>
      <c r="B246" s="244">
        <f t="shared" si="15"/>
        <v>10172900.01</v>
      </c>
      <c r="C246" s="246">
        <f t="shared" si="18"/>
        <v>172900.01</v>
      </c>
      <c r="D246" s="246">
        <v>0</v>
      </c>
    </row>
    <row r="247" spans="1:4" x14ac:dyDescent="0.2">
      <c r="A247" s="247">
        <v>2</v>
      </c>
      <c r="B247" s="244">
        <f t="shared" si="15"/>
        <v>20150000.010000002</v>
      </c>
      <c r="C247" s="246">
        <v>150000.01</v>
      </c>
      <c r="D247" s="246">
        <v>42979</v>
      </c>
    </row>
    <row r="248" spans="1:4" x14ac:dyDescent="0.2">
      <c r="A248" s="247">
        <v>2</v>
      </c>
      <c r="B248" s="244">
        <f t="shared" si="15"/>
        <v>20150100.010000002</v>
      </c>
      <c r="C248" s="246">
        <f>+C247+100</f>
        <v>150100.01</v>
      </c>
      <c r="D248" s="246">
        <v>42609</v>
      </c>
    </row>
    <row r="249" spans="1:4" x14ac:dyDescent="0.2">
      <c r="A249" s="247">
        <v>2</v>
      </c>
      <c r="B249" s="244">
        <f t="shared" si="15"/>
        <v>20150200.010000002</v>
      </c>
      <c r="C249" s="246">
        <f t="shared" ref="C249" si="19">+C248+100</f>
        <v>150200.01</v>
      </c>
      <c r="D249" s="246">
        <v>42270</v>
      </c>
    </row>
    <row r="250" spans="1:4" x14ac:dyDescent="0.2">
      <c r="A250" s="247">
        <v>2</v>
      </c>
      <c r="B250" s="244">
        <f t="shared" si="15"/>
        <v>20150300.010000002</v>
      </c>
      <c r="C250" s="246">
        <f t="shared" ref="C250" si="20">+C249+100</f>
        <v>150300.01</v>
      </c>
      <c r="D250" s="246">
        <v>41950</v>
      </c>
    </row>
    <row r="251" spans="1:4" x14ac:dyDescent="0.2">
      <c r="A251" s="247">
        <v>2</v>
      </c>
      <c r="B251" s="244">
        <f t="shared" si="15"/>
        <v>20150400.010000002</v>
      </c>
      <c r="C251" s="246">
        <f t="shared" ref="C251" si="21">+C250+100</f>
        <v>150400.01</v>
      </c>
      <c r="D251" s="246">
        <v>41644</v>
      </c>
    </row>
    <row r="252" spans="1:4" x14ac:dyDescent="0.2">
      <c r="A252" s="247">
        <v>2</v>
      </c>
      <c r="B252" s="244">
        <f t="shared" si="15"/>
        <v>20150500.010000002</v>
      </c>
      <c r="C252" s="246">
        <f t="shared" ref="C252" si="22">+C251+100</f>
        <v>150500.01</v>
      </c>
      <c r="D252" s="246">
        <v>41348</v>
      </c>
    </row>
    <row r="253" spans="1:4" x14ac:dyDescent="0.2">
      <c r="A253" s="247">
        <v>2</v>
      </c>
      <c r="B253" s="244">
        <f t="shared" si="15"/>
        <v>20150600.010000002</v>
      </c>
      <c r="C253" s="246">
        <f t="shared" ref="C253" si="23">+C252+100</f>
        <v>150600.01</v>
      </c>
      <c r="D253" s="246">
        <v>41061</v>
      </c>
    </row>
    <row r="254" spans="1:4" x14ac:dyDescent="0.2">
      <c r="A254" s="247">
        <v>2</v>
      </c>
      <c r="B254" s="244">
        <f t="shared" si="15"/>
        <v>20150700.010000002</v>
      </c>
      <c r="C254" s="246">
        <f t="shared" ref="C254" si="24">+C253+100</f>
        <v>150700.01</v>
      </c>
      <c r="D254" s="246">
        <v>40780</v>
      </c>
    </row>
    <row r="255" spans="1:4" x14ac:dyDescent="0.2">
      <c r="A255" s="247">
        <v>2</v>
      </c>
      <c r="B255" s="244">
        <f t="shared" si="15"/>
        <v>20150800.010000002</v>
      </c>
      <c r="C255" s="246">
        <f t="shared" ref="C255" si="25">+C254+100</f>
        <v>150800.01</v>
      </c>
      <c r="D255" s="246">
        <v>40505</v>
      </c>
    </row>
    <row r="256" spans="1:4" x14ac:dyDescent="0.2">
      <c r="A256" s="247">
        <v>2</v>
      </c>
      <c r="B256" s="244">
        <f t="shared" si="15"/>
        <v>20150900.010000002</v>
      </c>
      <c r="C256" s="246">
        <f t="shared" ref="C256" si="26">+C255+100</f>
        <v>150900.01</v>
      </c>
      <c r="D256" s="246">
        <v>40236</v>
      </c>
    </row>
    <row r="257" spans="1:4" x14ac:dyDescent="0.2">
      <c r="A257" s="247">
        <v>2</v>
      </c>
      <c r="B257" s="244">
        <f t="shared" si="15"/>
        <v>20151000.010000002</v>
      </c>
      <c r="C257" s="246">
        <f t="shared" ref="C257" si="27">+C256+100</f>
        <v>151000.01</v>
      </c>
      <c r="D257" s="246">
        <v>39971</v>
      </c>
    </row>
    <row r="258" spans="1:4" x14ac:dyDescent="0.2">
      <c r="A258" s="247">
        <v>2</v>
      </c>
      <c r="B258" s="244">
        <f t="shared" si="15"/>
        <v>20151100.010000002</v>
      </c>
      <c r="C258" s="246">
        <f t="shared" ref="C258" si="28">+C257+100</f>
        <v>151100.01</v>
      </c>
      <c r="D258" s="246">
        <v>39710</v>
      </c>
    </row>
    <row r="259" spans="1:4" x14ac:dyDescent="0.2">
      <c r="A259" s="247">
        <v>2</v>
      </c>
      <c r="B259" s="244">
        <f t="shared" si="15"/>
        <v>20151200.010000002</v>
      </c>
      <c r="C259" s="246">
        <f t="shared" ref="C259" si="29">+C258+100</f>
        <v>151200.01</v>
      </c>
      <c r="D259" s="246">
        <v>39452</v>
      </c>
    </row>
    <row r="260" spans="1:4" x14ac:dyDescent="0.2">
      <c r="A260" s="247">
        <v>2</v>
      </c>
      <c r="B260" s="244">
        <f t="shared" si="15"/>
        <v>20151300.010000002</v>
      </c>
      <c r="C260" s="246">
        <f t="shared" ref="C260" si="30">+C259+100</f>
        <v>151300.01</v>
      </c>
      <c r="D260" s="246">
        <v>39199</v>
      </c>
    </row>
    <row r="261" spans="1:4" x14ac:dyDescent="0.2">
      <c r="A261" s="247">
        <v>2</v>
      </c>
      <c r="B261" s="244">
        <f t="shared" si="15"/>
        <v>20151400.010000002</v>
      </c>
      <c r="C261" s="246">
        <f t="shared" ref="C261" si="31">+C260+100</f>
        <v>151400.01</v>
      </c>
      <c r="D261" s="246">
        <v>38948</v>
      </c>
    </row>
    <row r="262" spans="1:4" x14ac:dyDescent="0.2">
      <c r="A262" s="247">
        <v>2</v>
      </c>
      <c r="B262" s="244">
        <f t="shared" si="15"/>
        <v>20151500.010000002</v>
      </c>
      <c r="C262" s="246">
        <f t="shared" ref="C262" si="32">+C261+100</f>
        <v>151500.01</v>
      </c>
      <c r="D262" s="246">
        <v>38700</v>
      </c>
    </row>
    <row r="263" spans="1:4" x14ac:dyDescent="0.2">
      <c r="A263" s="247">
        <v>2</v>
      </c>
      <c r="B263" s="244">
        <f t="shared" si="15"/>
        <v>20151600.010000002</v>
      </c>
      <c r="C263" s="246">
        <f t="shared" ref="C263" si="33">+C262+100</f>
        <v>151600.01</v>
      </c>
      <c r="D263" s="246">
        <v>38454</v>
      </c>
    </row>
    <row r="264" spans="1:4" x14ac:dyDescent="0.2">
      <c r="A264" s="247">
        <v>2</v>
      </c>
      <c r="B264" s="244">
        <f t="shared" si="15"/>
        <v>20151700.010000002</v>
      </c>
      <c r="C264" s="246">
        <f t="shared" ref="C264" si="34">+C263+100</f>
        <v>151700.01</v>
      </c>
      <c r="D264" s="246">
        <v>38211</v>
      </c>
    </row>
    <row r="265" spans="1:4" x14ac:dyDescent="0.2">
      <c r="A265" s="247">
        <v>2</v>
      </c>
      <c r="B265" s="244">
        <f t="shared" si="15"/>
        <v>20151800.010000002</v>
      </c>
      <c r="C265" s="246">
        <f t="shared" ref="C265" si="35">+C264+100</f>
        <v>151800.01</v>
      </c>
      <c r="D265" s="246">
        <v>37970</v>
      </c>
    </row>
    <row r="266" spans="1:4" x14ac:dyDescent="0.2">
      <c r="A266" s="247">
        <v>2</v>
      </c>
      <c r="B266" s="244">
        <f t="shared" si="15"/>
        <v>20151900.010000002</v>
      </c>
      <c r="C266" s="246">
        <f t="shared" ref="C266" si="36">+C265+100</f>
        <v>151900.01</v>
      </c>
      <c r="D266" s="246">
        <v>37732</v>
      </c>
    </row>
    <row r="267" spans="1:4" x14ac:dyDescent="0.2">
      <c r="A267" s="247">
        <v>2</v>
      </c>
      <c r="B267" s="244">
        <f t="shared" si="15"/>
        <v>20152000.010000002</v>
      </c>
      <c r="C267" s="246">
        <f t="shared" ref="C267" si="37">+C266+100</f>
        <v>152000.01</v>
      </c>
      <c r="D267" s="246">
        <v>37495</v>
      </c>
    </row>
    <row r="268" spans="1:4" x14ac:dyDescent="0.2">
      <c r="A268" s="247">
        <v>2</v>
      </c>
      <c r="B268" s="244">
        <f t="shared" si="15"/>
        <v>20152100.010000002</v>
      </c>
      <c r="C268" s="246">
        <f t="shared" ref="C268" si="38">+C267+100</f>
        <v>152100.01</v>
      </c>
      <c r="D268" s="246">
        <v>37261</v>
      </c>
    </row>
    <row r="269" spans="1:4" x14ac:dyDescent="0.2">
      <c r="A269" s="247">
        <v>2</v>
      </c>
      <c r="B269" s="244">
        <f t="shared" si="15"/>
        <v>20152200.010000002</v>
      </c>
      <c r="C269" s="246">
        <f t="shared" ref="C269" si="39">+C268+100</f>
        <v>152200.01</v>
      </c>
      <c r="D269" s="246">
        <v>37028</v>
      </c>
    </row>
    <row r="270" spans="1:4" x14ac:dyDescent="0.2">
      <c r="A270" s="247">
        <v>2</v>
      </c>
      <c r="B270" s="244">
        <f t="shared" si="15"/>
        <v>20152300.010000002</v>
      </c>
      <c r="C270" s="246">
        <f t="shared" ref="C270" si="40">+C269+100</f>
        <v>152300.01</v>
      </c>
      <c r="D270" s="246">
        <v>36797</v>
      </c>
    </row>
    <row r="271" spans="1:4" x14ac:dyDescent="0.2">
      <c r="A271" s="247">
        <v>2</v>
      </c>
      <c r="B271" s="244">
        <f t="shared" si="15"/>
        <v>20152400.010000002</v>
      </c>
      <c r="C271" s="246">
        <f t="shared" ref="C271" si="41">+C270+100</f>
        <v>152400.01</v>
      </c>
      <c r="D271" s="246">
        <v>36567</v>
      </c>
    </row>
    <row r="272" spans="1:4" x14ac:dyDescent="0.2">
      <c r="A272" s="247">
        <v>2</v>
      </c>
      <c r="B272" s="244">
        <f t="shared" si="15"/>
        <v>20152500.010000002</v>
      </c>
      <c r="C272" s="246">
        <f t="shared" ref="C272" si="42">+C271+100</f>
        <v>152500.01</v>
      </c>
      <c r="D272" s="246">
        <v>36339</v>
      </c>
    </row>
    <row r="273" spans="1:4" x14ac:dyDescent="0.2">
      <c r="A273" s="247">
        <v>2</v>
      </c>
      <c r="B273" s="244">
        <f t="shared" si="15"/>
        <v>20152600.010000002</v>
      </c>
      <c r="C273" s="246">
        <f t="shared" ref="C273" si="43">+C272+100</f>
        <v>152600.01</v>
      </c>
      <c r="D273" s="246">
        <v>36113</v>
      </c>
    </row>
    <row r="274" spans="1:4" x14ac:dyDescent="0.2">
      <c r="A274" s="247">
        <v>2</v>
      </c>
      <c r="B274" s="244">
        <f t="shared" ref="B274:B337" si="44">+A274*10000000+C274</f>
        <v>20152700.010000002</v>
      </c>
      <c r="C274" s="246">
        <f t="shared" ref="C274" si="45">+C273+100</f>
        <v>152700.01</v>
      </c>
      <c r="D274" s="246">
        <v>35888</v>
      </c>
    </row>
    <row r="275" spans="1:4" x14ac:dyDescent="0.2">
      <c r="A275" s="247">
        <v>2</v>
      </c>
      <c r="B275" s="244">
        <f t="shared" si="44"/>
        <v>20152800.010000002</v>
      </c>
      <c r="C275" s="246">
        <f t="shared" ref="C275" si="46">+C274+100</f>
        <v>152800.01</v>
      </c>
      <c r="D275" s="246">
        <v>35664</v>
      </c>
    </row>
    <row r="276" spans="1:4" x14ac:dyDescent="0.2">
      <c r="A276" s="247">
        <v>2</v>
      </c>
      <c r="B276" s="244">
        <f t="shared" si="44"/>
        <v>20152900.010000002</v>
      </c>
      <c r="C276" s="246">
        <f t="shared" ref="C276" si="47">+C275+100</f>
        <v>152900.01</v>
      </c>
      <c r="D276" s="246">
        <v>35442</v>
      </c>
    </row>
    <row r="277" spans="1:4" x14ac:dyDescent="0.2">
      <c r="A277" s="247">
        <v>2</v>
      </c>
      <c r="B277" s="244">
        <f t="shared" si="44"/>
        <v>20153000.010000002</v>
      </c>
      <c r="C277" s="246">
        <f t="shared" ref="C277" si="48">+C276+100</f>
        <v>153000.01</v>
      </c>
      <c r="D277" s="246">
        <v>35221</v>
      </c>
    </row>
    <row r="278" spans="1:4" x14ac:dyDescent="0.2">
      <c r="A278" s="247">
        <v>2</v>
      </c>
      <c r="B278" s="244">
        <f t="shared" si="44"/>
        <v>20153100.010000002</v>
      </c>
      <c r="C278" s="246">
        <f t="shared" ref="C278" si="49">+C277+100</f>
        <v>153100.01</v>
      </c>
      <c r="D278" s="246">
        <v>35001</v>
      </c>
    </row>
    <row r="279" spans="1:4" x14ac:dyDescent="0.2">
      <c r="A279" s="247">
        <v>2</v>
      </c>
      <c r="B279" s="244">
        <f t="shared" si="44"/>
        <v>20153200.010000002</v>
      </c>
      <c r="C279" s="246">
        <f t="shared" ref="C279" si="50">+C278+100</f>
        <v>153200.01</v>
      </c>
      <c r="D279" s="246">
        <v>34782</v>
      </c>
    </row>
    <row r="280" spans="1:4" x14ac:dyDescent="0.2">
      <c r="A280" s="247">
        <v>2</v>
      </c>
      <c r="B280" s="244">
        <f t="shared" si="44"/>
        <v>20153300.010000002</v>
      </c>
      <c r="C280" s="246">
        <f t="shared" ref="C280" si="51">+C279+100</f>
        <v>153300.01</v>
      </c>
      <c r="D280" s="246">
        <v>34565</v>
      </c>
    </row>
    <row r="281" spans="1:4" x14ac:dyDescent="0.2">
      <c r="A281" s="247">
        <v>2</v>
      </c>
      <c r="B281" s="244">
        <f t="shared" si="44"/>
        <v>20153400.010000002</v>
      </c>
      <c r="C281" s="246">
        <f t="shared" ref="C281" si="52">+C280+100</f>
        <v>153400.01</v>
      </c>
      <c r="D281" s="246">
        <v>34348</v>
      </c>
    </row>
    <row r="282" spans="1:4" x14ac:dyDescent="0.2">
      <c r="A282" s="247">
        <v>2</v>
      </c>
      <c r="B282" s="244">
        <f t="shared" si="44"/>
        <v>20153500.010000002</v>
      </c>
      <c r="C282" s="246">
        <f t="shared" ref="C282" si="53">+C281+100</f>
        <v>153500.01</v>
      </c>
      <c r="D282" s="246">
        <v>34133</v>
      </c>
    </row>
    <row r="283" spans="1:4" x14ac:dyDescent="0.2">
      <c r="A283" s="247">
        <v>2</v>
      </c>
      <c r="B283" s="244">
        <f t="shared" si="44"/>
        <v>20153600.010000002</v>
      </c>
      <c r="C283" s="246">
        <f t="shared" ref="C283" si="54">+C282+100</f>
        <v>153600.01</v>
      </c>
      <c r="D283" s="246">
        <v>33918</v>
      </c>
    </row>
    <row r="284" spans="1:4" x14ac:dyDescent="0.2">
      <c r="A284" s="247">
        <v>2</v>
      </c>
      <c r="B284" s="244">
        <f t="shared" si="44"/>
        <v>20153700.010000002</v>
      </c>
      <c r="C284" s="246">
        <f t="shared" ref="C284" si="55">+C283+100</f>
        <v>153700.01</v>
      </c>
      <c r="D284" s="246">
        <v>33705</v>
      </c>
    </row>
    <row r="285" spans="1:4" x14ac:dyDescent="0.2">
      <c r="A285" s="247">
        <v>2</v>
      </c>
      <c r="B285" s="244">
        <f t="shared" si="44"/>
        <v>20153800.010000002</v>
      </c>
      <c r="C285" s="246">
        <f t="shared" ref="C285" si="56">+C284+100</f>
        <v>153800.01</v>
      </c>
      <c r="D285" s="246">
        <v>33492</v>
      </c>
    </row>
    <row r="286" spans="1:4" x14ac:dyDescent="0.2">
      <c r="A286" s="247">
        <v>2</v>
      </c>
      <c r="B286" s="244">
        <f t="shared" si="44"/>
        <v>20153900.010000002</v>
      </c>
      <c r="C286" s="246">
        <f t="shared" ref="C286" si="57">+C285+100</f>
        <v>153900.01</v>
      </c>
      <c r="D286" s="246">
        <v>33281</v>
      </c>
    </row>
    <row r="287" spans="1:4" x14ac:dyDescent="0.2">
      <c r="A287" s="247">
        <v>2</v>
      </c>
      <c r="B287" s="244">
        <f t="shared" si="44"/>
        <v>20154000.010000002</v>
      </c>
      <c r="C287" s="246">
        <f t="shared" ref="C287" si="58">+C286+100</f>
        <v>154000.01</v>
      </c>
      <c r="D287" s="246">
        <v>33070</v>
      </c>
    </row>
    <row r="288" spans="1:4" x14ac:dyDescent="0.2">
      <c r="A288" s="247">
        <v>2</v>
      </c>
      <c r="B288" s="244">
        <f t="shared" si="44"/>
        <v>20154100.010000002</v>
      </c>
      <c r="C288" s="246">
        <f t="shared" ref="C288" si="59">+C287+100</f>
        <v>154100.01</v>
      </c>
      <c r="D288" s="246">
        <v>32860</v>
      </c>
    </row>
    <row r="289" spans="1:4" x14ac:dyDescent="0.2">
      <c r="A289" s="247">
        <v>2</v>
      </c>
      <c r="B289" s="244">
        <f t="shared" si="44"/>
        <v>20154200.010000002</v>
      </c>
      <c r="C289" s="246">
        <f t="shared" ref="C289" si="60">+C288+100</f>
        <v>154200.01</v>
      </c>
      <c r="D289" s="246">
        <v>32651</v>
      </c>
    </row>
    <row r="290" spans="1:4" x14ac:dyDescent="0.2">
      <c r="A290" s="247">
        <v>2</v>
      </c>
      <c r="B290" s="244">
        <f t="shared" si="44"/>
        <v>20154300.010000002</v>
      </c>
      <c r="C290" s="246">
        <f t="shared" ref="C290" si="61">+C289+100</f>
        <v>154300.01</v>
      </c>
      <c r="D290" s="246">
        <v>32443</v>
      </c>
    </row>
    <row r="291" spans="1:4" x14ac:dyDescent="0.2">
      <c r="A291" s="247">
        <v>2</v>
      </c>
      <c r="B291" s="244">
        <f t="shared" si="44"/>
        <v>20154400.010000002</v>
      </c>
      <c r="C291" s="246">
        <f t="shared" ref="C291" si="62">+C290+100</f>
        <v>154400.01</v>
      </c>
      <c r="D291" s="246">
        <v>32236</v>
      </c>
    </row>
    <row r="292" spans="1:4" x14ac:dyDescent="0.2">
      <c r="A292" s="247">
        <v>2</v>
      </c>
      <c r="B292" s="244">
        <f t="shared" si="44"/>
        <v>20154500.010000002</v>
      </c>
      <c r="C292" s="246">
        <f t="shared" ref="C292" si="63">+C291+100</f>
        <v>154500.01</v>
      </c>
      <c r="D292" s="246">
        <v>32029</v>
      </c>
    </row>
    <row r="293" spans="1:4" x14ac:dyDescent="0.2">
      <c r="A293" s="247">
        <v>2</v>
      </c>
      <c r="B293" s="244">
        <f t="shared" si="44"/>
        <v>20154600.010000002</v>
      </c>
      <c r="C293" s="246">
        <f t="shared" ref="C293" si="64">+C292+100</f>
        <v>154600.01</v>
      </c>
      <c r="D293" s="246">
        <v>31824</v>
      </c>
    </row>
    <row r="294" spans="1:4" x14ac:dyDescent="0.2">
      <c r="A294" s="247">
        <v>2</v>
      </c>
      <c r="B294" s="244">
        <f t="shared" si="44"/>
        <v>20154700.010000002</v>
      </c>
      <c r="C294" s="246">
        <f t="shared" ref="C294" si="65">+C293+100</f>
        <v>154700.01</v>
      </c>
      <c r="D294" s="246">
        <v>31618</v>
      </c>
    </row>
    <row r="295" spans="1:4" x14ac:dyDescent="0.2">
      <c r="A295" s="247">
        <v>2</v>
      </c>
      <c r="B295" s="244">
        <f t="shared" si="44"/>
        <v>20154800.010000002</v>
      </c>
      <c r="C295" s="246">
        <f t="shared" ref="C295" si="66">+C294+100</f>
        <v>154800.01</v>
      </c>
      <c r="D295" s="246">
        <v>31414</v>
      </c>
    </row>
    <row r="296" spans="1:4" x14ac:dyDescent="0.2">
      <c r="A296" s="247">
        <v>2</v>
      </c>
      <c r="B296" s="244">
        <f t="shared" si="44"/>
        <v>20154900.010000002</v>
      </c>
      <c r="C296" s="246">
        <f t="shared" ref="C296" si="67">+C295+100</f>
        <v>154900.01</v>
      </c>
      <c r="D296" s="246">
        <v>31211</v>
      </c>
    </row>
    <row r="297" spans="1:4" x14ac:dyDescent="0.2">
      <c r="A297" s="247">
        <v>2</v>
      </c>
      <c r="B297" s="244">
        <f t="shared" si="44"/>
        <v>20155000.010000002</v>
      </c>
      <c r="C297" s="246">
        <f t="shared" ref="C297" si="68">+C296+100</f>
        <v>155000.01</v>
      </c>
      <c r="D297" s="246">
        <v>31008</v>
      </c>
    </row>
    <row r="298" spans="1:4" x14ac:dyDescent="0.2">
      <c r="A298" s="247">
        <v>2</v>
      </c>
      <c r="B298" s="244">
        <f t="shared" si="44"/>
        <v>20155100.010000002</v>
      </c>
      <c r="C298" s="246">
        <f t="shared" ref="C298" si="69">+C297+100</f>
        <v>155100.01</v>
      </c>
      <c r="D298" s="246">
        <v>30805</v>
      </c>
    </row>
    <row r="299" spans="1:4" x14ac:dyDescent="0.2">
      <c r="A299" s="247">
        <v>2</v>
      </c>
      <c r="B299" s="244">
        <f t="shared" si="44"/>
        <v>20155200.010000002</v>
      </c>
      <c r="C299" s="246">
        <f t="shared" ref="C299" si="70">+C298+100</f>
        <v>155200.01</v>
      </c>
      <c r="D299" s="246">
        <v>30604</v>
      </c>
    </row>
    <row r="300" spans="1:4" x14ac:dyDescent="0.2">
      <c r="A300" s="247">
        <v>2</v>
      </c>
      <c r="B300" s="244">
        <f t="shared" si="44"/>
        <v>20155300.010000002</v>
      </c>
      <c r="C300" s="246">
        <f t="shared" ref="C300" si="71">+C299+100</f>
        <v>155300.01</v>
      </c>
      <c r="D300" s="246">
        <v>30403</v>
      </c>
    </row>
    <row r="301" spans="1:4" x14ac:dyDescent="0.2">
      <c r="A301" s="247">
        <v>2</v>
      </c>
      <c r="B301" s="244">
        <f t="shared" si="44"/>
        <v>20155400.010000002</v>
      </c>
      <c r="C301" s="246">
        <f t="shared" ref="C301" si="72">+C300+100</f>
        <v>155400.01</v>
      </c>
      <c r="D301" s="246">
        <v>30203</v>
      </c>
    </row>
    <row r="302" spans="1:4" x14ac:dyDescent="0.2">
      <c r="A302" s="247">
        <v>2</v>
      </c>
      <c r="B302" s="244">
        <f t="shared" si="44"/>
        <v>20155500.010000002</v>
      </c>
      <c r="C302" s="246">
        <f t="shared" ref="C302" si="73">+C301+100</f>
        <v>155500.01</v>
      </c>
      <c r="D302" s="246">
        <v>30003</v>
      </c>
    </row>
    <row r="303" spans="1:4" x14ac:dyDescent="0.2">
      <c r="A303" s="247">
        <v>2</v>
      </c>
      <c r="B303" s="244">
        <f t="shared" si="44"/>
        <v>20155600.010000002</v>
      </c>
      <c r="C303" s="246">
        <f t="shared" ref="C303" si="74">+C302+100</f>
        <v>155600.01</v>
      </c>
      <c r="D303" s="246">
        <v>29804</v>
      </c>
    </row>
    <row r="304" spans="1:4" x14ac:dyDescent="0.2">
      <c r="A304" s="247">
        <v>2</v>
      </c>
      <c r="B304" s="244">
        <f t="shared" si="44"/>
        <v>20155700.010000002</v>
      </c>
      <c r="C304" s="246">
        <f t="shared" ref="C304" si="75">+C303+100</f>
        <v>155700.01</v>
      </c>
      <c r="D304" s="246">
        <v>29605</v>
      </c>
    </row>
    <row r="305" spans="1:4" x14ac:dyDescent="0.2">
      <c r="A305" s="247">
        <v>2</v>
      </c>
      <c r="B305" s="244">
        <f t="shared" si="44"/>
        <v>20155800.010000002</v>
      </c>
      <c r="C305" s="246">
        <f t="shared" ref="C305" si="76">+C304+100</f>
        <v>155800.01</v>
      </c>
      <c r="D305" s="246">
        <v>29407</v>
      </c>
    </row>
    <row r="306" spans="1:4" x14ac:dyDescent="0.2">
      <c r="A306" s="247">
        <v>2</v>
      </c>
      <c r="B306" s="244">
        <f t="shared" si="44"/>
        <v>20155900.010000002</v>
      </c>
      <c r="C306" s="246">
        <f t="shared" ref="C306" si="77">+C305+100</f>
        <v>155900.01</v>
      </c>
      <c r="D306" s="246">
        <v>29210</v>
      </c>
    </row>
    <row r="307" spans="1:4" x14ac:dyDescent="0.2">
      <c r="A307" s="247">
        <v>2</v>
      </c>
      <c r="B307" s="244">
        <f t="shared" si="44"/>
        <v>20156000.010000002</v>
      </c>
      <c r="C307" s="246">
        <f t="shared" ref="C307" si="78">+C306+100</f>
        <v>156000.01</v>
      </c>
      <c r="D307" s="246">
        <v>29013</v>
      </c>
    </row>
    <row r="308" spans="1:4" x14ac:dyDescent="0.2">
      <c r="A308" s="247">
        <v>2</v>
      </c>
      <c r="B308" s="244">
        <f t="shared" si="44"/>
        <v>20156100.010000002</v>
      </c>
      <c r="C308" s="246">
        <f t="shared" ref="C308" si="79">+C307+100</f>
        <v>156100.01</v>
      </c>
      <c r="D308" s="246">
        <v>28817</v>
      </c>
    </row>
    <row r="309" spans="1:4" x14ac:dyDescent="0.2">
      <c r="A309" s="247">
        <v>2</v>
      </c>
      <c r="B309" s="244">
        <f t="shared" si="44"/>
        <v>20156200.010000002</v>
      </c>
      <c r="C309" s="246">
        <f t="shared" ref="C309" si="80">+C308+100</f>
        <v>156200.01</v>
      </c>
      <c r="D309" s="246">
        <v>28621</v>
      </c>
    </row>
    <row r="310" spans="1:4" x14ac:dyDescent="0.2">
      <c r="A310" s="247">
        <v>2</v>
      </c>
      <c r="B310" s="244">
        <f t="shared" si="44"/>
        <v>20156300.010000002</v>
      </c>
      <c r="C310" s="246">
        <f t="shared" ref="C310" si="81">+C309+100</f>
        <v>156300.01</v>
      </c>
      <c r="D310" s="246">
        <v>28426</v>
      </c>
    </row>
    <row r="311" spans="1:4" x14ac:dyDescent="0.2">
      <c r="A311" s="247">
        <v>2</v>
      </c>
      <c r="B311" s="244">
        <f t="shared" si="44"/>
        <v>20156400.010000002</v>
      </c>
      <c r="C311" s="246">
        <f t="shared" ref="C311" si="82">+C310+100</f>
        <v>156400.01</v>
      </c>
      <c r="D311" s="246">
        <v>28231</v>
      </c>
    </row>
    <row r="312" spans="1:4" x14ac:dyDescent="0.2">
      <c r="A312" s="247">
        <v>2</v>
      </c>
      <c r="B312" s="244">
        <f t="shared" si="44"/>
        <v>20156500.010000002</v>
      </c>
      <c r="C312" s="246">
        <f t="shared" ref="C312" si="83">+C311+100</f>
        <v>156500.01</v>
      </c>
      <c r="D312" s="246">
        <v>28037</v>
      </c>
    </row>
    <row r="313" spans="1:4" x14ac:dyDescent="0.2">
      <c r="A313" s="247">
        <v>2</v>
      </c>
      <c r="B313" s="244">
        <f t="shared" si="44"/>
        <v>20156600.010000002</v>
      </c>
      <c r="C313" s="246">
        <f t="shared" ref="C313" si="84">+C312+100</f>
        <v>156600.01</v>
      </c>
      <c r="D313" s="246">
        <v>27844</v>
      </c>
    </row>
    <row r="314" spans="1:4" x14ac:dyDescent="0.2">
      <c r="A314" s="247">
        <v>2</v>
      </c>
      <c r="B314" s="244">
        <f t="shared" si="44"/>
        <v>20156700.010000002</v>
      </c>
      <c r="C314" s="246">
        <f t="shared" ref="C314" si="85">+C313+100</f>
        <v>156700.01</v>
      </c>
      <c r="D314" s="246">
        <v>27651</v>
      </c>
    </row>
    <row r="315" spans="1:4" x14ac:dyDescent="0.2">
      <c r="A315" s="247">
        <v>2</v>
      </c>
      <c r="B315" s="244">
        <f t="shared" si="44"/>
        <v>20156800.010000002</v>
      </c>
      <c r="C315" s="246">
        <f t="shared" ref="C315" si="86">+C314+100</f>
        <v>156800.01</v>
      </c>
      <c r="D315" s="246">
        <v>27458</v>
      </c>
    </row>
    <row r="316" spans="1:4" x14ac:dyDescent="0.2">
      <c r="A316" s="247">
        <v>2</v>
      </c>
      <c r="B316" s="244">
        <f t="shared" si="44"/>
        <v>20156900.010000002</v>
      </c>
      <c r="C316" s="246">
        <f t="shared" ref="C316" si="87">+C315+100</f>
        <v>156900.01</v>
      </c>
      <c r="D316" s="246">
        <v>27266</v>
      </c>
    </row>
    <row r="317" spans="1:4" x14ac:dyDescent="0.2">
      <c r="A317" s="247">
        <v>2</v>
      </c>
      <c r="B317" s="244">
        <f t="shared" si="44"/>
        <v>20157000.010000002</v>
      </c>
      <c r="C317" s="246">
        <f t="shared" ref="C317" si="88">+C316+100</f>
        <v>157000.01</v>
      </c>
      <c r="D317" s="246">
        <v>27074</v>
      </c>
    </row>
    <row r="318" spans="1:4" x14ac:dyDescent="0.2">
      <c r="A318" s="247">
        <v>2</v>
      </c>
      <c r="B318" s="244">
        <f t="shared" si="44"/>
        <v>20157100.010000002</v>
      </c>
      <c r="C318" s="246">
        <f t="shared" ref="C318" si="89">+C317+100</f>
        <v>157100.01</v>
      </c>
      <c r="D318" s="246">
        <v>26883</v>
      </c>
    </row>
    <row r="319" spans="1:4" x14ac:dyDescent="0.2">
      <c r="A319" s="247">
        <v>2</v>
      </c>
      <c r="B319" s="244">
        <f t="shared" si="44"/>
        <v>20157200.010000002</v>
      </c>
      <c r="C319" s="246">
        <f t="shared" ref="C319" si="90">+C318+100</f>
        <v>157200.01</v>
      </c>
      <c r="D319" s="246">
        <v>26692</v>
      </c>
    </row>
    <row r="320" spans="1:4" x14ac:dyDescent="0.2">
      <c r="A320" s="247">
        <v>2</v>
      </c>
      <c r="B320" s="244">
        <f t="shared" si="44"/>
        <v>20157300.010000002</v>
      </c>
      <c r="C320" s="246">
        <f t="shared" ref="C320" si="91">+C319+100</f>
        <v>157300.01</v>
      </c>
      <c r="D320" s="246">
        <v>26501</v>
      </c>
    </row>
    <row r="321" spans="1:4" x14ac:dyDescent="0.2">
      <c r="A321" s="247">
        <v>2</v>
      </c>
      <c r="B321" s="244">
        <f t="shared" si="44"/>
        <v>20157400.010000002</v>
      </c>
      <c r="C321" s="246">
        <f t="shared" ref="C321" si="92">+C320+100</f>
        <v>157400.01</v>
      </c>
      <c r="D321" s="246">
        <v>26311</v>
      </c>
    </row>
    <row r="322" spans="1:4" x14ac:dyDescent="0.2">
      <c r="A322" s="247">
        <v>2</v>
      </c>
      <c r="B322" s="244">
        <f t="shared" si="44"/>
        <v>20157500.010000002</v>
      </c>
      <c r="C322" s="246">
        <f t="shared" ref="C322" si="93">+C321+100</f>
        <v>157500.01</v>
      </c>
      <c r="D322" s="246">
        <v>26122</v>
      </c>
    </row>
    <row r="323" spans="1:4" x14ac:dyDescent="0.2">
      <c r="A323" s="247">
        <v>2</v>
      </c>
      <c r="B323" s="244">
        <f t="shared" si="44"/>
        <v>20157600.010000002</v>
      </c>
      <c r="C323" s="246">
        <f t="shared" ref="C323" si="94">+C322+100</f>
        <v>157600.01</v>
      </c>
      <c r="D323" s="246">
        <v>25933</v>
      </c>
    </row>
    <row r="324" spans="1:4" x14ac:dyDescent="0.2">
      <c r="A324" s="247">
        <v>2</v>
      </c>
      <c r="B324" s="244">
        <f t="shared" si="44"/>
        <v>20157700.010000002</v>
      </c>
      <c r="C324" s="246">
        <f t="shared" ref="C324" si="95">+C323+100</f>
        <v>157700.01</v>
      </c>
      <c r="D324" s="246">
        <v>25744</v>
      </c>
    </row>
    <row r="325" spans="1:4" x14ac:dyDescent="0.2">
      <c r="A325" s="247">
        <v>2</v>
      </c>
      <c r="B325" s="244">
        <f t="shared" si="44"/>
        <v>20157800.010000002</v>
      </c>
      <c r="C325" s="246">
        <f t="shared" ref="C325" si="96">+C324+100</f>
        <v>157800.01</v>
      </c>
      <c r="D325" s="246">
        <v>25556</v>
      </c>
    </row>
    <row r="326" spans="1:4" x14ac:dyDescent="0.2">
      <c r="A326" s="247">
        <v>2</v>
      </c>
      <c r="B326" s="244">
        <f t="shared" si="44"/>
        <v>20157900.010000002</v>
      </c>
      <c r="C326" s="246">
        <f t="shared" ref="C326" si="97">+C325+100</f>
        <v>157900.01</v>
      </c>
      <c r="D326" s="246">
        <v>25368</v>
      </c>
    </row>
    <row r="327" spans="1:4" x14ac:dyDescent="0.2">
      <c r="A327" s="247">
        <v>2</v>
      </c>
      <c r="B327" s="244">
        <f t="shared" si="44"/>
        <v>20158000.010000002</v>
      </c>
      <c r="C327" s="246">
        <f t="shared" ref="C327" si="98">+C326+100</f>
        <v>158000.01</v>
      </c>
      <c r="D327" s="246">
        <v>25181</v>
      </c>
    </row>
    <row r="328" spans="1:4" x14ac:dyDescent="0.2">
      <c r="A328" s="247">
        <v>2</v>
      </c>
      <c r="B328" s="244">
        <f t="shared" si="44"/>
        <v>20158100.010000002</v>
      </c>
      <c r="C328" s="246">
        <f t="shared" ref="C328" si="99">+C327+100</f>
        <v>158100.01</v>
      </c>
      <c r="D328" s="246">
        <v>24994</v>
      </c>
    </row>
    <row r="329" spans="1:4" x14ac:dyDescent="0.2">
      <c r="A329" s="247">
        <v>2</v>
      </c>
      <c r="B329" s="244">
        <f t="shared" si="44"/>
        <v>20158200.010000002</v>
      </c>
      <c r="C329" s="246">
        <f t="shared" ref="C329" si="100">+C328+100</f>
        <v>158200.01</v>
      </c>
      <c r="D329" s="246">
        <v>24807</v>
      </c>
    </row>
    <row r="330" spans="1:4" x14ac:dyDescent="0.2">
      <c r="A330" s="247">
        <v>2</v>
      </c>
      <c r="B330" s="244">
        <f t="shared" si="44"/>
        <v>20158300.010000002</v>
      </c>
      <c r="C330" s="246">
        <f t="shared" ref="C330" si="101">+C329+100</f>
        <v>158300.01</v>
      </c>
      <c r="D330" s="246">
        <v>24621</v>
      </c>
    </row>
    <row r="331" spans="1:4" x14ac:dyDescent="0.2">
      <c r="A331" s="247">
        <v>2</v>
      </c>
      <c r="B331" s="244">
        <f t="shared" si="44"/>
        <v>20158400.010000002</v>
      </c>
      <c r="C331" s="246">
        <f t="shared" ref="C331" si="102">+C330+100</f>
        <v>158400.01</v>
      </c>
      <c r="D331" s="246">
        <v>24435</v>
      </c>
    </row>
    <row r="332" spans="1:4" x14ac:dyDescent="0.2">
      <c r="A332" s="247">
        <v>2</v>
      </c>
      <c r="B332" s="244">
        <f t="shared" si="44"/>
        <v>20158500.010000002</v>
      </c>
      <c r="C332" s="246">
        <f t="shared" ref="C332" si="103">+C331+100</f>
        <v>158500.01</v>
      </c>
      <c r="D332" s="246">
        <v>24249</v>
      </c>
    </row>
    <row r="333" spans="1:4" x14ac:dyDescent="0.2">
      <c r="A333" s="247">
        <v>2</v>
      </c>
      <c r="B333" s="244">
        <f t="shared" si="44"/>
        <v>20158600.010000002</v>
      </c>
      <c r="C333" s="246">
        <f t="shared" ref="C333" si="104">+C332+100</f>
        <v>158600.01</v>
      </c>
      <c r="D333" s="246">
        <v>24064</v>
      </c>
    </row>
    <row r="334" spans="1:4" x14ac:dyDescent="0.2">
      <c r="A334" s="247">
        <v>2</v>
      </c>
      <c r="B334" s="244">
        <f t="shared" si="44"/>
        <v>20158700.010000002</v>
      </c>
      <c r="C334" s="246">
        <f t="shared" ref="C334" si="105">+C333+100</f>
        <v>158700.01</v>
      </c>
      <c r="D334" s="246">
        <v>23879</v>
      </c>
    </row>
    <row r="335" spans="1:4" x14ac:dyDescent="0.2">
      <c r="A335" s="247">
        <v>2</v>
      </c>
      <c r="B335" s="244">
        <f t="shared" si="44"/>
        <v>20158800.010000002</v>
      </c>
      <c r="C335" s="246">
        <f t="shared" ref="C335" si="106">+C334+100</f>
        <v>158800.01</v>
      </c>
      <c r="D335" s="246">
        <v>23695</v>
      </c>
    </row>
    <row r="336" spans="1:4" x14ac:dyDescent="0.2">
      <c r="A336" s="247">
        <v>2</v>
      </c>
      <c r="B336" s="244">
        <f t="shared" si="44"/>
        <v>20158900.010000002</v>
      </c>
      <c r="C336" s="246">
        <f t="shared" ref="C336" si="107">+C335+100</f>
        <v>158900.01</v>
      </c>
      <c r="D336" s="246">
        <v>23511</v>
      </c>
    </row>
    <row r="337" spans="1:4" x14ac:dyDescent="0.2">
      <c r="A337" s="247">
        <v>2</v>
      </c>
      <c r="B337" s="244">
        <f t="shared" si="44"/>
        <v>20159000.010000002</v>
      </c>
      <c r="C337" s="246">
        <f t="shared" ref="C337" si="108">+C336+100</f>
        <v>159000.01</v>
      </c>
      <c r="D337" s="246">
        <v>23327</v>
      </c>
    </row>
    <row r="338" spans="1:4" x14ac:dyDescent="0.2">
      <c r="A338" s="247">
        <v>2</v>
      </c>
      <c r="B338" s="244">
        <f t="shared" ref="B338:B401" si="109">+A338*10000000+C338</f>
        <v>20159100.010000002</v>
      </c>
      <c r="C338" s="246">
        <f t="shared" ref="C338" si="110">+C337+100</f>
        <v>159100.01</v>
      </c>
      <c r="D338" s="246">
        <v>23143</v>
      </c>
    </row>
    <row r="339" spans="1:4" x14ac:dyDescent="0.2">
      <c r="A339" s="247">
        <v>2</v>
      </c>
      <c r="B339" s="244">
        <f t="shared" si="109"/>
        <v>20159200.010000002</v>
      </c>
      <c r="C339" s="246">
        <f t="shared" ref="C339" si="111">+C338+100</f>
        <v>159200.01</v>
      </c>
      <c r="D339" s="246">
        <v>22960</v>
      </c>
    </row>
    <row r="340" spans="1:4" x14ac:dyDescent="0.2">
      <c r="A340" s="247">
        <v>2</v>
      </c>
      <c r="B340" s="244">
        <f t="shared" si="109"/>
        <v>20159300.010000002</v>
      </c>
      <c r="C340" s="246">
        <f t="shared" ref="C340" si="112">+C339+100</f>
        <v>159300.01</v>
      </c>
      <c r="D340" s="246">
        <v>22778</v>
      </c>
    </row>
    <row r="341" spans="1:4" x14ac:dyDescent="0.2">
      <c r="A341" s="247">
        <v>2</v>
      </c>
      <c r="B341" s="244">
        <f t="shared" si="109"/>
        <v>20159400.010000002</v>
      </c>
      <c r="C341" s="246">
        <f t="shared" ref="C341" si="113">+C340+100</f>
        <v>159400.01</v>
      </c>
      <c r="D341" s="246">
        <v>22595</v>
      </c>
    </row>
    <row r="342" spans="1:4" x14ac:dyDescent="0.2">
      <c r="A342" s="247">
        <v>2</v>
      </c>
      <c r="B342" s="244">
        <f t="shared" si="109"/>
        <v>20159500.010000002</v>
      </c>
      <c r="C342" s="246">
        <f t="shared" ref="C342" si="114">+C341+100</f>
        <v>159500.01</v>
      </c>
      <c r="D342" s="246">
        <v>22413</v>
      </c>
    </row>
    <row r="343" spans="1:4" x14ac:dyDescent="0.2">
      <c r="A343" s="247">
        <v>2</v>
      </c>
      <c r="B343" s="244">
        <f t="shared" si="109"/>
        <v>20159600.010000002</v>
      </c>
      <c r="C343" s="246">
        <f t="shared" ref="C343" si="115">+C342+100</f>
        <v>159600.01</v>
      </c>
      <c r="D343" s="246">
        <v>22231</v>
      </c>
    </row>
    <row r="344" spans="1:4" x14ac:dyDescent="0.2">
      <c r="A344" s="247">
        <v>2</v>
      </c>
      <c r="B344" s="244">
        <f t="shared" si="109"/>
        <v>20159700.010000002</v>
      </c>
      <c r="C344" s="246">
        <f t="shared" ref="C344" si="116">+C343+100</f>
        <v>159700.01</v>
      </c>
      <c r="D344" s="246">
        <v>22050</v>
      </c>
    </row>
    <row r="345" spans="1:4" x14ac:dyDescent="0.2">
      <c r="A345" s="247">
        <v>2</v>
      </c>
      <c r="B345" s="244">
        <f t="shared" si="109"/>
        <v>20159800.010000002</v>
      </c>
      <c r="C345" s="246">
        <f t="shared" ref="C345" si="117">+C344+100</f>
        <v>159800.01</v>
      </c>
      <c r="D345" s="246">
        <v>21869</v>
      </c>
    </row>
    <row r="346" spans="1:4" x14ac:dyDescent="0.2">
      <c r="A346" s="247">
        <v>2</v>
      </c>
      <c r="B346" s="244">
        <f t="shared" si="109"/>
        <v>20159900.010000002</v>
      </c>
      <c r="C346" s="246">
        <f t="shared" ref="C346" si="118">+C345+100</f>
        <v>159900.01</v>
      </c>
      <c r="D346" s="246">
        <v>21688</v>
      </c>
    </row>
    <row r="347" spans="1:4" x14ac:dyDescent="0.2">
      <c r="A347" s="247">
        <v>2</v>
      </c>
      <c r="B347" s="244">
        <f t="shared" si="109"/>
        <v>20160000.010000002</v>
      </c>
      <c r="C347" s="246">
        <f t="shared" ref="C347" si="119">+C346+100</f>
        <v>160000.01</v>
      </c>
      <c r="D347" s="246">
        <v>21507</v>
      </c>
    </row>
    <row r="348" spans="1:4" x14ac:dyDescent="0.2">
      <c r="A348" s="247">
        <v>2</v>
      </c>
      <c r="B348" s="244">
        <f t="shared" si="109"/>
        <v>20160100.010000002</v>
      </c>
      <c r="C348" s="246">
        <f t="shared" ref="C348" si="120">+C347+100</f>
        <v>160100.01</v>
      </c>
      <c r="D348" s="246">
        <v>21327</v>
      </c>
    </row>
    <row r="349" spans="1:4" x14ac:dyDescent="0.2">
      <c r="A349" s="247">
        <v>2</v>
      </c>
      <c r="B349" s="244">
        <f t="shared" si="109"/>
        <v>20160200.010000002</v>
      </c>
      <c r="C349" s="246">
        <f t="shared" ref="C349" si="121">+C348+100</f>
        <v>160200.01</v>
      </c>
      <c r="D349" s="246">
        <v>21147</v>
      </c>
    </row>
    <row r="350" spans="1:4" x14ac:dyDescent="0.2">
      <c r="A350" s="247">
        <v>2</v>
      </c>
      <c r="B350" s="244">
        <f t="shared" si="109"/>
        <v>20160300.010000002</v>
      </c>
      <c r="C350" s="246">
        <f t="shared" ref="C350" si="122">+C349+100</f>
        <v>160300.01</v>
      </c>
      <c r="D350" s="246">
        <v>20968</v>
      </c>
    </row>
    <row r="351" spans="1:4" x14ac:dyDescent="0.2">
      <c r="A351" s="247">
        <v>2</v>
      </c>
      <c r="B351" s="244">
        <f t="shared" si="109"/>
        <v>20160400.010000002</v>
      </c>
      <c r="C351" s="246">
        <f t="shared" ref="C351" si="123">+C350+100</f>
        <v>160400.01</v>
      </c>
      <c r="D351" s="246">
        <v>20788</v>
      </c>
    </row>
    <row r="352" spans="1:4" x14ac:dyDescent="0.2">
      <c r="A352" s="247">
        <v>2</v>
      </c>
      <c r="B352" s="244">
        <f t="shared" si="109"/>
        <v>20160500.010000002</v>
      </c>
      <c r="C352" s="246">
        <f t="shared" ref="C352" si="124">+C351+100</f>
        <v>160500.01</v>
      </c>
      <c r="D352" s="246">
        <v>20609</v>
      </c>
    </row>
    <row r="353" spans="1:4" x14ac:dyDescent="0.2">
      <c r="A353" s="247">
        <v>2</v>
      </c>
      <c r="B353" s="244">
        <f t="shared" si="109"/>
        <v>20160600.010000002</v>
      </c>
      <c r="C353" s="246">
        <f t="shared" ref="C353" si="125">+C352+100</f>
        <v>160600.01</v>
      </c>
      <c r="D353" s="246">
        <v>20430</v>
      </c>
    </row>
    <row r="354" spans="1:4" x14ac:dyDescent="0.2">
      <c r="A354" s="247">
        <v>2</v>
      </c>
      <c r="B354" s="244">
        <f t="shared" si="109"/>
        <v>20160700.010000002</v>
      </c>
      <c r="C354" s="246">
        <f t="shared" ref="C354" si="126">+C353+100</f>
        <v>160700.01</v>
      </c>
      <c r="D354" s="246">
        <v>20252</v>
      </c>
    </row>
    <row r="355" spans="1:4" x14ac:dyDescent="0.2">
      <c r="A355" s="247">
        <v>2</v>
      </c>
      <c r="B355" s="244">
        <f t="shared" si="109"/>
        <v>20160800.010000002</v>
      </c>
      <c r="C355" s="246">
        <f t="shared" ref="C355" si="127">+C354+100</f>
        <v>160800.01</v>
      </c>
      <c r="D355" s="246">
        <v>20074</v>
      </c>
    </row>
    <row r="356" spans="1:4" x14ac:dyDescent="0.2">
      <c r="A356" s="247">
        <v>2</v>
      </c>
      <c r="B356" s="244">
        <f t="shared" si="109"/>
        <v>20160900.010000002</v>
      </c>
      <c r="C356" s="246">
        <f t="shared" ref="C356" si="128">+C355+100</f>
        <v>160900.01</v>
      </c>
      <c r="D356" s="246">
        <v>19896</v>
      </c>
    </row>
    <row r="357" spans="1:4" x14ac:dyDescent="0.2">
      <c r="A357" s="247">
        <v>2</v>
      </c>
      <c r="B357" s="244">
        <f t="shared" si="109"/>
        <v>20161000.010000002</v>
      </c>
      <c r="C357" s="246">
        <f t="shared" ref="C357" si="129">+C356+100</f>
        <v>161000.01</v>
      </c>
      <c r="D357" s="246">
        <v>19718</v>
      </c>
    </row>
    <row r="358" spans="1:4" x14ac:dyDescent="0.2">
      <c r="A358" s="247">
        <v>2</v>
      </c>
      <c r="B358" s="244">
        <f t="shared" si="109"/>
        <v>20161100.010000002</v>
      </c>
      <c r="C358" s="246">
        <f t="shared" ref="C358" si="130">+C357+100</f>
        <v>161100.01</v>
      </c>
      <c r="D358" s="246">
        <v>19541</v>
      </c>
    </row>
    <row r="359" spans="1:4" x14ac:dyDescent="0.2">
      <c r="A359" s="247">
        <v>2</v>
      </c>
      <c r="B359" s="244">
        <f t="shared" si="109"/>
        <v>20161200.010000002</v>
      </c>
      <c r="C359" s="246">
        <f t="shared" ref="C359" si="131">+C358+100</f>
        <v>161200.01</v>
      </c>
      <c r="D359" s="246">
        <v>19364</v>
      </c>
    </row>
    <row r="360" spans="1:4" x14ac:dyDescent="0.2">
      <c r="A360" s="247">
        <v>2</v>
      </c>
      <c r="B360" s="244">
        <f t="shared" si="109"/>
        <v>20161300.010000002</v>
      </c>
      <c r="C360" s="246">
        <f t="shared" ref="C360" si="132">+C359+100</f>
        <v>161300.01</v>
      </c>
      <c r="D360" s="246">
        <v>19187</v>
      </c>
    </row>
    <row r="361" spans="1:4" x14ac:dyDescent="0.2">
      <c r="A361" s="247">
        <v>2</v>
      </c>
      <c r="B361" s="244">
        <f t="shared" si="109"/>
        <v>20161400.010000002</v>
      </c>
      <c r="C361" s="246">
        <f t="shared" ref="C361" si="133">+C360+100</f>
        <v>161400.01</v>
      </c>
      <c r="D361" s="246">
        <v>19010</v>
      </c>
    </row>
    <row r="362" spans="1:4" x14ac:dyDescent="0.2">
      <c r="A362" s="247">
        <v>2</v>
      </c>
      <c r="B362" s="244">
        <f t="shared" si="109"/>
        <v>20161500.010000002</v>
      </c>
      <c r="C362" s="246">
        <f t="shared" ref="C362" si="134">+C361+100</f>
        <v>161500.01</v>
      </c>
      <c r="D362" s="246">
        <v>18834</v>
      </c>
    </row>
    <row r="363" spans="1:4" x14ac:dyDescent="0.2">
      <c r="A363" s="247">
        <v>2</v>
      </c>
      <c r="B363" s="244">
        <f t="shared" si="109"/>
        <v>20161600.010000002</v>
      </c>
      <c r="C363" s="246">
        <f t="shared" ref="C363" si="135">+C362+100</f>
        <v>161600.01</v>
      </c>
      <c r="D363" s="246">
        <v>18658</v>
      </c>
    </row>
    <row r="364" spans="1:4" x14ac:dyDescent="0.2">
      <c r="A364" s="247">
        <v>2</v>
      </c>
      <c r="B364" s="244">
        <f t="shared" si="109"/>
        <v>20161700.010000002</v>
      </c>
      <c r="C364" s="246">
        <f t="shared" ref="C364" si="136">+C363+100</f>
        <v>161700.01</v>
      </c>
      <c r="D364" s="246">
        <v>18482</v>
      </c>
    </row>
    <row r="365" spans="1:4" x14ac:dyDescent="0.2">
      <c r="A365" s="247">
        <v>2</v>
      </c>
      <c r="B365" s="244">
        <f t="shared" si="109"/>
        <v>20161800.010000002</v>
      </c>
      <c r="C365" s="246">
        <f t="shared" ref="C365" si="137">+C364+100</f>
        <v>161800.01</v>
      </c>
      <c r="D365" s="246">
        <v>18307</v>
      </c>
    </row>
    <row r="366" spans="1:4" x14ac:dyDescent="0.2">
      <c r="A366" s="247">
        <v>2</v>
      </c>
      <c r="B366" s="244">
        <f t="shared" si="109"/>
        <v>20161900.010000002</v>
      </c>
      <c r="C366" s="246">
        <f t="shared" ref="C366" si="138">+C365+100</f>
        <v>161900.01</v>
      </c>
      <c r="D366" s="246">
        <v>18132</v>
      </c>
    </row>
    <row r="367" spans="1:4" x14ac:dyDescent="0.2">
      <c r="A367" s="247">
        <v>2</v>
      </c>
      <c r="B367" s="244">
        <f t="shared" si="109"/>
        <v>20162000.010000002</v>
      </c>
      <c r="C367" s="246">
        <f t="shared" ref="C367" si="139">+C366+100</f>
        <v>162000.01</v>
      </c>
      <c r="D367" s="246">
        <v>17957</v>
      </c>
    </row>
    <row r="368" spans="1:4" x14ac:dyDescent="0.2">
      <c r="A368" s="247">
        <v>2</v>
      </c>
      <c r="B368" s="244">
        <f t="shared" si="109"/>
        <v>20162100.010000002</v>
      </c>
      <c r="C368" s="246">
        <f t="shared" ref="C368" si="140">+C367+100</f>
        <v>162100.01</v>
      </c>
      <c r="D368" s="246">
        <v>17782</v>
      </c>
    </row>
    <row r="369" spans="1:4" x14ac:dyDescent="0.2">
      <c r="A369" s="247">
        <v>2</v>
      </c>
      <c r="B369" s="244">
        <f t="shared" si="109"/>
        <v>20162200.010000002</v>
      </c>
      <c r="C369" s="246">
        <f t="shared" ref="C369" si="141">+C368+100</f>
        <v>162200.01</v>
      </c>
      <c r="D369" s="246">
        <v>17607</v>
      </c>
    </row>
    <row r="370" spans="1:4" x14ac:dyDescent="0.2">
      <c r="A370" s="247">
        <v>2</v>
      </c>
      <c r="B370" s="244">
        <f t="shared" si="109"/>
        <v>20162300.010000002</v>
      </c>
      <c r="C370" s="246">
        <f t="shared" ref="C370" si="142">+C369+100</f>
        <v>162300.01</v>
      </c>
      <c r="D370" s="246">
        <v>17433</v>
      </c>
    </row>
    <row r="371" spans="1:4" x14ac:dyDescent="0.2">
      <c r="A371" s="247">
        <v>2</v>
      </c>
      <c r="B371" s="244">
        <f t="shared" si="109"/>
        <v>20162400.010000002</v>
      </c>
      <c r="C371" s="246">
        <f t="shared" ref="C371" si="143">+C370+100</f>
        <v>162400.01</v>
      </c>
      <c r="D371" s="246">
        <v>17259</v>
      </c>
    </row>
    <row r="372" spans="1:4" x14ac:dyDescent="0.2">
      <c r="A372" s="247">
        <v>2</v>
      </c>
      <c r="B372" s="244">
        <f t="shared" si="109"/>
        <v>20162500.010000002</v>
      </c>
      <c r="C372" s="246">
        <f t="shared" ref="C372" si="144">+C371+100</f>
        <v>162500.01</v>
      </c>
      <c r="D372" s="246">
        <v>17085</v>
      </c>
    </row>
    <row r="373" spans="1:4" x14ac:dyDescent="0.2">
      <c r="A373" s="247">
        <v>2</v>
      </c>
      <c r="B373" s="244">
        <f t="shared" si="109"/>
        <v>20162600.010000002</v>
      </c>
      <c r="C373" s="246">
        <f t="shared" ref="C373" si="145">+C372+100</f>
        <v>162600.01</v>
      </c>
      <c r="D373" s="246">
        <v>16911</v>
      </c>
    </row>
    <row r="374" spans="1:4" x14ac:dyDescent="0.2">
      <c r="A374" s="247">
        <v>2</v>
      </c>
      <c r="B374" s="244">
        <f t="shared" si="109"/>
        <v>20162700.010000002</v>
      </c>
      <c r="C374" s="246">
        <f t="shared" ref="C374" si="146">+C373+100</f>
        <v>162700.01</v>
      </c>
      <c r="D374" s="246">
        <v>16738</v>
      </c>
    </row>
    <row r="375" spans="1:4" x14ac:dyDescent="0.2">
      <c r="A375" s="247">
        <v>2</v>
      </c>
      <c r="B375" s="244">
        <f t="shared" si="109"/>
        <v>20162800.010000002</v>
      </c>
      <c r="C375" s="246">
        <f t="shared" ref="C375" si="147">+C374+100</f>
        <v>162800.01</v>
      </c>
      <c r="D375" s="246">
        <v>16565</v>
      </c>
    </row>
    <row r="376" spans="1:4" x14ac:dyDescent="0.2">
      <c r="A376" s="247">
        <v>2</v>
      </c>
      <c r="B376" s="244">
        <f t="shared" si="109"/>
        <v>20162900.010000002</v>
      </c>
      <c r="C376" s="246">
        <f t="shared" ref="C376" si="148">+C375+100</f>
        <v>162900.01</v>
      </c>
      <c r="D376" s="246">
        <v>16392</v>
      </c>
    </row>
    <row r="377" spans="1:4" x14ac:dyDescent="0.2">
      <c r="A377" s="247">
        <v>2</v>
      </c>
      <c r="B377" s="244">
        <f t="shared" si="109"/>
        <v>20163000.010000002</v>
      </c>
      <c r="C377" s="246">
        <f t="shared" ref="C377" si="149">+C376+100</f>
        <v>163000.01</v>
      </c>
      <c r="D377" s="246">
        <v>16219</v>
      </c>
    </row>
    <row r="378" spans="1:4" x14ac:dyDescent="0.2">
      <c r="A378" s="247">
        <v>2</v>
      </c>
      <c r="B378" s="244">
        <f t="shared" si="109"/>
        <v>20163100.010000002</v>
      </c>
      <c r="C378" s="246">
        <f t="shared" ref="C378" si="150">+C377+100</f>
        <v>163100.01</v>
      </c>
      <c r="D378" s="246">
        <v>16047</v>
      </c>
    </row>
    <row r="379" spans="1:4" x14ac:dyDescent="0.2">
      <c r="A379" s="247">
        <v>2</v>
      </c>
      <c r="B379" s="244">
        <f t="shared" si="109"/>
        <v>20163200.010000002</v>
      </c>
      <c r="C379" s="246">
        <f t="shared" ref="C379" si="151">+C378+100</f>
        <v>163200.01</v>
      </c>
      <c r="D379" s="246">
        <v>15875</v>
      </c>
    </row>
    <row r="380" spans="1:4" x14ac:dyDescent="0.2">
      <c r="A380" s="247">
        <v>2</v>
      </c>
      <c r="B380" s="244">
        <f t="shared" si="109"/>
        <v>20163300.010000002</v>
      </c>
      <c r="C380" s="246">
        <f t="shared" ref="C380" si="152">+C379+100</f>
        <v>163300.01</v>
      </c>
      <c r="D380" s="246">
        <v>15703</v>
      </c>
    </row>
    <row r="381" spans="1:4" x14ac:dyDescent="0.2">
      <c r="A381" s="247">
        <v>2</v>
      </c>
      <c r="B381" s="244">
        <f t="shared" si="109"/>
        <v>20163400.010000002</v>
      </c>
      <c r="C381" s="246">
        <f t="shared" ref="C381" si="153">+C380+100</f>
        <v>163400.01</v>
      </c>
      <c r="D381" s="246">
        <v>15531</v>
      </c>
    </row>
    <row r="382" spans="1:4" x14ac:dyDescent="0.2">
      <c r="A382" s="247">
        <v>2</v>
      </c>
      <c r="B382" s="244">
        <f t="shared" si="109"/>
        <v>20163500.010000002</v>
      </c>
      <c r="C382" s="246">
        <f t="shared" ref="C382" si="154">+C381+100</f>
        <v>163500.01</v>
      </c>
      <c r="D382" s="246">
        <v>15359</v>
      </c>
    </row>
    <row r="383" spans="1:4" x14ac:dyDescent="0.2">
      <c r="A383" s="247">
        <v>2</v>
      </c>
      <c r="B383" s="244">
        <f t="shared" si="109"/>
        <v>20163600.010000002</v>
      </c>
      <c r="C383" s="246">
        <f t="shared" ref="C383" si="155">+C382+100</f>
        <v>163600.01</v>
      </c>
      <c r="D383" s="246">
        <v>15188</v>
      </c>
    </row>
    <row r="384" spans="1:4" x14ac:dyDescent="0.2">
      <c r="A384" s="247">
        <v>2</v>
      </c>
      <c r="B384" s="244">
        <f t="shared" si="109"/>
        <v>20163700.010000002</v>
      </c>
      <c r="C384" s="246">
        <f t="shared" ref="C384" si="156">+C383+100</f>
        <v>163700.01</v>
      </c>
      <c r="D384" s="246">
        <v>15017</v>
      </c>
    </row>
    <row r="385" spans="1:4" x14ac:dyDescent="0.2">
      <c r="A385" s="247">
        <v>2</v>
      </c>
      <c r="B385" s="244">
        <f t="shared" si="109"/>
        <v>20163800.010000002</v>
      </c>
      <c r="C385" s="246">
        <f t="shared" ref="C385" si="157">+C384+100</f>
        <v>163800.01</v>
      </c>
      <c r="D385" s="246">
        <v>14846</v>
      </c>
    </row>
    <row r="386" spans="1:4" x14ac:dyDescent="0.2">
      <c r="A386" s="247">
        <v>2</v>
      </c>
      <c r="B386" s="244">
        <f t="shared" si="109"/>
        <v>20163900.010000002</v>
      </c>
      <c r="C386" s="246">
        <f t="shared" ref="C386" si="158">+C385+100</f>
        <v>163900.01</v>
      </c>
      <c r="D386" s="246">
        <v>14675</v>
      </c>
    </row>
    <row r="387" spans="1:4" x14ac:dyDescent="0.2">
      <c r="A387" s="247">
        <v>2</v>
      </c>
      <c r="B387" s="244">
        <f t="shared" si="109"/>
        <v>20164000.010000002</v>
      </c>
      <c r="C387" s="246">
        <f t="shared" ref="C387" si="159">+C386+100</f>
        <v>164000.01</v>
      </c>
      <c r="D387" s="246">
        <v>14505</v>
      </c>
    </row>
    <row r="388" spans="1:4" x14ac:dyDescent="0.2">
      <c r="A388" s="247">
        <v>2</v>
      </c>
      <c r="B388" s="244">
        <f t="shared" si="109"/>
        <v>20164100.010000002</v>
      </c>
      <c r="C388" s="246">
        <f t="shared" ref="C388" si="160">+C387+100</f>
        <v>164100.01</v>
      </c>
      <c r="D388" s="246">
        <v>14334</v>
      </c>
    </row>
    <row r="389" spans="1:4" x14ac:dyDescent="0.2">
      <c r="A389" s="247">
        <v>2</v>
      </c>
      <c r="B389" s="244">
        <f t="shared" si="109"/>
        <v>20164200.010000002</v>
      </c>
      <c r="C389" s="246">
        <f t="shared" ref="C389" si="161">+C388+100</f>
        <v>164200.01</v>
      </c>
      <c r="D389" s="246">
        <v>14164</v>
      </c>
    </row>
    <row r="390" spans="1:4" x14ac:dyDescent="0.2">
      <c r="A390" s="247">
        <v>2</v>
      </c>
      <c r="B390" s="244">
        <f t="shared" si="109"/>
        <v>20164300.010000002</v>
      </c>
      <c r="C390" s="246">
        <f t="shared" ref="C390" si="162">+C389+100</f>
        <v>164300.01</v>
      </c>
      <c r="D390" s="246">
        <v>13994</v>
      </c>
    </row>
    <row r="391" spans="1:4" x14ac:dyDescent="0.2">
      <c r="A391" s="247">
        <v>2</v>
      </c>
      <c r="B391" s="244">
        <f t="shared" si="109"/>
        <v>20164400.010000002</v>
      </c>
      <c r="C391" s="246">
        <f t="shared" ref="C391" si="163">+C390+100</f>
        <v>164400.01</v>
      </c>
      <c r="D391" s="246">
        <v>13824</v>
      </c>
    </row>
    <row r="392" spans="1:4" x14ac:dyDescent="0.2">
      <c r="A392" s="247">
        <v>2</v>
      </c>
      <c r="B392" s="244">
        <f t="shared" si="109"/>
        <v>20164500.010000002</v>
      </c>
      <c r="C392" s="246">
        <f t="shared" ref="C392" si="164">+C391+100</f>
        <v>164500.01</v>
      </c>
      <c r="D392" s="246">
        <v>13655</v>
      </c>
    </row>
    <row r="393" spans="1:4" x14ac:dyDescent="0.2">
      <c r="A393" s="247">
        <v>2</v>
      </c>
      <c r="B393" s="244">
        <f t="shared" si="109"/>
        <v>20164600.010000002</v>
      </c>
      <c r="C393" s="246">
        <f t="shared" ref="C393" si="165">+C392+100</f>
        <v>164600.01</v>
      </c>
      <c r="D393" s="246">
        <v>13486</v>
      </c>
    </row>
    <row r="394" spans="1:4" x14ac:dyDescent="0.2">
      <c r="A394" s="247">
        <v>2</v>
      </c>
      <c r="B394" s="244">
        <f t="shared" si="109"/>
        <v>20164700.010000002</v>
      </c>
      <c r="C394" s="246">
        <f t="shared" ref="C394" si="166">+C393+100</f>
        <v>164700.01</v>
      </c>
      <c r="D394" s="246">
        <v>13317</v>
      </c>
    </row>
    <row r="395" spans="1:4" x14ac:dyDescent="0.2">
      <c r="A395" s="247">
        <v>2</v>
      </c>
      <c r="B395" s="244">
        <f t="shared" si="109"/>
        <v>20164800.010000002</v>
      </c>
      <c r="C395" s="246">
        <f t="shared" ref="C395" si="167">+C394+100</f>
        <v>164800.01</v>
      </c>
      <c r="D395" s="246">
        <v>13148</v>
      </c>
    </row>
    <row r="396" spans="1:4" x14ac:dyDescent="0.2">
      <c r="A396" s="247">
        <v>2</v>
      </c>
      <c r="B396" s="244">
        <f t="shared" si="109"/>
        <v>20164900.010000002</v>
      </c>
      <c r="C396" s="246">
        <f t="shared" ref="C396" si="168">+C395+100</f>
        <v>164900.01</v>
      </c>
      <c r="D396" s="246">
        <v>12979</v>
      </c>
    </row>
    <row r="397" spans="1:4" x14ac:dyDescent="0.2">
      <c r="A397" s="247">
        <v>2</v>
      </c>
      <c r="B397" s="244">
        <f t="shared" si="109"/>
        <v>20165000.010000002</v>
      </c>
      <c r="C397" s="246">
        <f t="shared" ref="C397" si="169">+C396+100</f>
        <v>165000.01</v>
      </c>
      <c r="D397" s="246">
        <v>12810</v>
      </c>
    </row>
    <row r="398" spans="1:4" x14ac:dyDescent="0.2">
      <c r="A398" s="247">
        <v>2</v>
      </c>
      <c r="B398" s="244">
        <f t="shared" si="109"/>
        <v>20165100.010000002</v>
      </c>
      <c r="C398" s="246">
        <f t="shared" ref="C398" si="170">+C397+100</f>
        <v>165100.01</v>
      </c>
      <c r="D398" s="246">
        <v>12642</v>
      </c>
    </row>
    <row r="399" spans="1:4" x14ac:dyDescent="0.2">
      <c r="A399" s="247">
        <v>2</v>
      </c>
      <c r="B399" s="244">
        <f t="shared" si="109"/>
        <v>20165200.010000002</v>
      </c>
      <c r="C399" s="246">
        <f t="shared" ref="C399" si="171">+C398+100</f>
        <v>165200.01</v>
      </c>
      <c r="D399" s="246">
        <v>12474</v>
      </c>
    </row>
    <row r="400" spans="1:4" x14ac:dyDescent="0.2">
      <c r="A400" s="247">
        <v>2</v>
      </c>
      <c r="B400" s="244">
        <f t="shared" si="109"/>
        <v>20165300.010000002</v>
      </c>
      <c r="C400" s="246">
        <f t="shared" ref="C400" si="172">+C399+100</f>
        <v>165300.01</v>
      </c>
      <c r="D400" s="246">
        <v>12306</v>
      </c>
    </row>
    <row r="401" spans="1:4" x14ac:dyDescent="0.2">
      <c r="A401" s="247">
        <v>2</v>
      </c>
      <c r="B401" s="244">
        <f t="shared" si="109"/>
        <v>20165400.010000002</v>
      </c>
      <c r="C401" s="246">
        <f t="shared" ref="C401" si="173">+C400+100</f>
        <v>165400.01</v>
      </c>
      <c r="D401" s="246">
        <v>12138</v>
      </c>
    </row>
    <row r="402" spans="1:4" x14ac:dyDescent="0.2">
      <c r="A402" s="247">
        <v>2</v>
      </c>
      <c r="B402" s="244">
        <f t="shared" ref="B402:B465" si="174">+A402*10000000+C402</f>
        <v>20165500.010000002</v>
      </c>
      <c r="C402" s="246">
        <f t="shared" ref="C402" si="175">+C401+100</f>
        <v>165500.01</v>
      </c>
      <c r="D402" s="246">
        <v>11970</v>
      </c>
    </row>
    <row r="403" spans="1:4" x14ac:dyDescent="0.2">
      <c r="A403" s="247">
        <v>2</v>
      </c>
      <c r="B403" s="244">
        <f t="shared" si="174"/>
        <v>20165600.010000002</v>
      </c>
      <c r="C403" s="246">
        <f t="shared" ref="C403" si="176">+C402+100</f>
        <v>165600.01</v>
      </c>
      <c r="D403" s="246">
        <v>11803</v>
      </c>
    </row>
    <row r="404" spans="1:4" x14ac:dyDescent="0.2">
      <c r="A404" s="247">
        <v>2</v>
      </c>
      <c r="B404" s="244">
        <f t="shared" si="174"/>
        <v>20165700.010000002</v>
      </c>
      <c r="C404" s="246">
        <f t="shared" ref="C404" si="177">+C403+100</f>
        <v>165700.01</v>
      </c>
      <c r="D404" s="246">
        <v>11636</v>
      </c>
    </row>
    <row r="405" spans="1:4" x14ac:dyDescent="0.2">
      <c r="A405" s="247">
        <v>2</v>
      </c>
      <c r="B405" s="244">
        <f t="shared" si="174"/>
        <v>20165800.010000002</v>
      </c>
      <c r="C405" s="246">
        <f t="shared" ref="C405" si="178">+C404+100</f>
        <v>165800.01</v>
      </c>
      <c r="D405" s="246">
        <v>11469</v>
      </c>
    </row>
    <row r="406" spans="1:4" x14ac:dyDescent="0.2">
      <c r="A406" s="247">
        <v>2</v>
      </c>
      <c r="B406" s="244">
        <f t="shared" si="174"/>
        <v>20165900.010000002</v>
      </c>
      <c r="C406" s="246">
        <f t="shared" ref="C406" si="179">+C405+100</f>
        <v>165900.01</v>
      </c>
      <c r="D406" s="246">
        <v>11302</v>
      </c>
    </row>
    <row r="407" spans="1:4" x14ac:dyDescent="0.2">
      <c r="A407" s="247">
        <v>2</v>
      </c>
      <c r="B407" s="244">
        <f t="shared" si="174"/>
        <v>20166000.010000002</v>
      </c>
      <c r="C407" s="246">
        <f t="shared" ref="C407" si="180">+C406+100</f>
        <v>166000.01</v>
      </c>
      <c r="D407" s="246">
        <v>11135</v>
      </c>
    </row>
    <row r="408" spans="1:4" x14ac:dyDescent="0.2">
      <c r="A408" s="247">
        <v>2</v>
      </c>
      <c r="B408" s="244">
        <f t="shared" si="174"/>
        <v>20166100.010000002</v>
      </c>
      <c r="C408" s="246">
        <f t="shared" ref="C408" si="181">+C407+100</f>
        <v>166100.01</v>
      </c>
      <c r="D408" s="246">
        <v>10969</v>
      </c>
    </row>
    <row r="409" spans="1:4" x14ac:dyDescent="0.2">
      <c r="A409" s="247">
        <v>2</v>
      </c>
      <c r="B409" s="244">
        <f t="shared" si="174"/>
        <v>20166200.010000002</v>
      </c>
      <c r="C409" s="246">
        <f t="shared" ref="C409" si="182">+C408+100</f>
        <v>166200.01</v>
      </c>
      <c r="D409" s="246">
        <v>10802</v>
      </c>
    </row>
    <row r="410" spans="1:4" x14ac:dyDescent="0.2">
      <c r="A410" s="247">
        <v>2</v>
      </c>
      <c r="B410" s="244">
        <f t="shared" si="174"/>
        <v>20166300.010000002</v>
      </c>
      <c r="C410" s="246">
        <f t="shared" ref="C410" si="183">+C409+100</f>
        <v>166300.01</v>
      </c>
      <c r="D410" s="246">
        <v>10636</v>
      </c>
    </row>
    <row r="411" spans="1:4" x14ac:dyDescent="0.2">
      <c r="A411" s="247">
        <v>2</v>
      </c>
      <c r="B411" s="244">
        <f t="shared" si="174"/>
        <v>20166400.010000002</v>
      </c>
      <c r="C411" s="246">
        <f t="shared" ref="C411" si="184">+C410+100</f>
        <v>166400.01</v>
      </c>
      <c r="D411" s="246">
        <v>10470</v>
      </c>
    </row>
    <row r="412" spans="1:4" x14ac:dyDescent="0.2">
      <c r="A412" s="247">
        <v>2</v>
      </c>
      <c r="B412" s="244">
        <f t="shared" si="174"/>
        <v>20166500.010000002</v>
      </c>
      <c r="C412" s="246">
        <f t="shared" ref="C412" si="185">+C411+100</f>
        <v>166500.01</v>
      </c>
      <c r="D412" s="246">
        <v>10304</v>
      </c>
    </row>
    <row r="413" spans="1:4" x14ac:dyDescent="0.2">
      <c r="A413" s="247">
        <v>2</v>
      </c>
      <c r="B413" s="244">
        <f t="shared" si="174"/>
        <v>20166600.010000002</v>
      </c>
      <c r="C413" s="246">
        <f t="shared" ref="C413" si="186">+C412+100</f>
        <v>166600.01</v>
      </c>
      <c r="D413" s="246">
        <v>10139</v>
      </c>
    </row>
    <row r="414" spans="1:4" x14ac:dyDescent="0.2">
      <c r="A414" s="247">
        <v>2</v>
      </c>
      <c r="B414" s="244">
        <f t="shared" si="174"/>
        <v>20166700.010000002</v>
      </c>
      <c r="C414" s="246">
        <f t="shared" ref="C414" si="187">+C413+100</f>
        <v>166700.01</v>
      </c>
      <c r="D414" s="246">
        <v>9973</v>
      </c>
    </row>
    <row r="415" spans="1:4" x14ac:dyDescent="0.2">
      <c r="A415" s="247">
        <v>2</v>
      </c>
      <c r="B415" s="244">
        <f t="shared" si="174"/>
        <v>20166800.010000002</v>
      </c>
      <c r="C415" s="246">
        <f t="shared" ref="C415" si="188">+C414+100</f>
        <v>166800.01</v>
      </c>
      <c r="D415" s="246">
        <v>9808</v>
      </c>
    </row>
    <row r="416" spans="1:4" x14ac:dyDescent="0.2">
      <c r="A416" s="247">
        <v>2</v>
      </c>
      <c r="B416" s="244">
        <f t="shared" si="174"/>
        <v>20166900.010000002</v>
      </c>
      <c r="C416" s="246">
        <f t="shared" ref="C416" si="189">+C415+100</f>
        <v>166900.01</v>
      </c>
      <c r="D416" s="246">
        <v>9643</v>
      </c>
    </row>
    <row r="417" spans="1:4" x14ac:dyDescent="0.2">
      <c r="A417" s="247">
        <v>2</v>
      </c>
      <c r="B417" s="244">
        <f t="shared" si="174"/>
        <v>20167000.010000002</v>
      </c>
      <c r="C417" s="246">
        <f t="shared" ref="C417" si="190">+C416+100</f>
        <v>167000.01</v>
      </c>
      <c r="D417" s="246">
        <v>9478</v>
      </c>
    </row>
    <row r="418" spans="1:4" x14ac:dyDescent="0.2">
      <c r="A418" s="247">
        <v>2</v>
      </c>
      <c r="B418" s="244">
        <f t="shared" si="174"/>
        <v>20167100.010000002</v>
      </c>
      <c r="C418" s="246">
        <f t="shared" ref="C418" si="191">+C417+100</f>
        <v>167100.01</v>
      </c>
      <c r="D418" s="246">
        <v>9313</v>
      </c>
    </row>
    <row r="419" spans="1:4" x14ac:dyDescent="0.2">
      <c r="A419" s="247">
        <v>2</v>
      </c>
      <c r="B419" s="244">
        <f t="shared" si="174"/>
        <v>20167200.010000002</v>
      </c>
      <c r="C419" s="246">
        <f t="shared" ref="C419" si="192">+C418+100</f>
        <v>167200.01</v>
      </c>
      <c r="D419" s="246">
        <v>9148</v>
      </c>
    </row>
    <row r="420" spans="1:4" x14ac:dyDescent="0.2">
      <c r="A420" s="247">
        <v>2</v>
      </c>
      <c r="B420" s="244">
        <f t="shared" si="174"/>
        <v>20167300.010000002</v>
      </c>
      <c r="C420" s="246">
        <f t="shared" ref="C420" si="193">+C419+100</f>
        <v>167300.01</v>
      </c>
      <c r="D420" s="246">
        <v>8983</v>
      </c>
    </row>
    <row r="421" spans="1:4" x14ac:dyDescent="0.2">
      <c r="A421" s="247">
        <v>2</v>
      </c>
      <c r="B421" s="244">
        <f t="shared" si="174"/>
        <v>20167400.010000002</v>
      </c>
      <c r="C421" s="246">
        <f t="shared" ref="C421" si="194">+C420+100</f>
        <v>167400.01</v>
      </c>
      <c r="D421" s="246">
        <v>8819</v>
      </c>
    </row>
    <row r="422" spans="1:4" x14ac:dyDescent="0.2">
      <c r="A422" s="247">
        <v>2</v>
      </c>
      <c r="B422" s="244">
        <f t="shared" si="174"/>
        <v>20167500.010000002</v>
      </c>
      <c r="C422" s="246">
        <f t="shared" ref="C422" si="195">+C421+100</f>
        <v>167500.01</v>
      </c>
      <c r="D422" s="246">
        <v>8655</v>
      </c>
    </row>
    <row r="423" spans="1:4" x14ac:dyDescent="0.2">
      <c r="A423" s="247">
        <v>2</v>
      </c>
      <c r="B423" s="244">
        <f t="shared" si="174"/>
        <v>20167600.010000002</v>
      </c>
      <c r="C423" s="246">
        <f t="shared" ref="C423" si="196">+C422+100</f>
        <v>167600.01</v>
      </c>
      <c r="D423" s="246">
        <v>8491</v>
      </c>
    </row>
    <row r="424" spans="1:4" x14ac:dyDescent="0.2">
      <c r="A424" s="247">
        <v>2</v>
      </c>
      <c r="B424" s="244">
        <f t="shared" si="174"/>
        <v>20167700.010000002</v>
      </c>
      <c r="C424" s="246">
        <f t="shared" ref="C424" si="197">+C423+100</f>
        <v>167700.01</v>
      </c>
      <c r="D424" s="246">
        <v>8327</v>
      </c>
    </row>
    <row r="425" spans="1:4" x14ac:dyDescent="0.2">
      <c r="A425" s="247">
        <v>2</v>
      </c>
      <c r="B425" s="244">
        <f t="shared" si="174"/>
        <v>20167800.010000002</v>
      </c>
      <c r="C425" s="246">
        <f t="shared" ref="C425" si="198">+C424+100</f>
        <v>167800.01</v>
      </c>
      <c r="D425" s="246">
        <v>8163</v>
      </c>
    </row>
    <row r="426" spans="1:4" x14ac:dyDescent="0.2">
      <c r="A426" s="247">
        <v>2</v>
      </c>
      <c r="B426" s="244">
        <f t="shared" si="174"/>
        <v>20167900.010000002</v>
      </c>
      <c r="C426" s="246">
        <f t="shared" ref="C426" si="199">+C425+100</f>
        <v>167900.01</v>
      </c>
      <c r="D426" s="246">
        <v>8000</v>
      </c>
    </row>
    <row r="427" spans="1:4" x14ac:dyDescent="0.2">
      <c r="A427" s="247">
        <v>2</v>
      </c>
      <c r="B427" s="244">
        <f t="shared" si="174"/>
        <v>20168000.010000002</v>
      </c>
      <c r="C427" s="246">
        <f t="shared" ref="C427" si="200">+C426+100</f>
        <v>168000.01</v>
      </c>
      <c r="D427" s="246">
        <v>7836</v>
      </c>
    </row>
    <row r="428" spans="1:4" x14ac:dyDescent="0.2">
      <c r="A428" s="247">
        <v>2</v>
      </c>
      <c r="B428" s="244">
        <f t="shared" si="174"/>
        <v>20168100.010000002</v>
      </c>
      <c r="C428" s="246">
        <f t="shared" ref="C428" si="201">+C427+100</f>
        <v>168100.01</v>
      </c>
      <c r="D428" s="246">
        <v>7673</v>
      </c>
    </row>
    <row r="429" spans="1:4" x14ac:dyDescent="0.2">
      <c r="A429" s="247">
        <v>2</v>
      </c>
      <c r="B429" s="244">
        <f t="shared" si="174"/>
        <v>20168200.010000002</v>
      </c>
      <c r="C429" s="246">
        <f t="shared" ref="C429" si="202">+C428+100</f>
        <v>168200.01</v>
      </c>
      <c r="D429" s="246">
        <v>7510</v>
      </c>
    </row>
    <row r="430" spans="1:4" x14ac:dyDescent="0.2">
      <c r="A430" s="247">
        <v>2</v>
      </c>
      <c r="B430" s="244">
        <f t="shared" si="174"/>
        <v>20168300.010000002</v>
      </c>
      <c r="C430" s="246">
        <f t="shared" ref="C430" si="203">+C429+100</f>
        <v>168300.01</v>
      </c>
      <c r="D430" s="246">
        <v>7347</v>
      </c>
    </row>
    <row r="431" spans="1:4" x14ac:dyDescent="0.2">
      <c r="A431" s="247">
        <v>2</v>
      </c>
      <c r="B431" s="244">
        <f t="shared" si="174"/>
        <v>20168400.010000002</v>
      </c>
      <c r="C431" s="246">
        <f t="shared" ref="C431" si="204">+C430+100</f>
        <v>168400.01</v>
      </c>
      <c r="D431" s="246">
        <v>7184</v>
      </c>
    </row>
    <row r="432" spans="1:4" x14ac:dyDescent="0.2">
      <c r="A432" s="247">
        <v>2</v>
      </c>
      <c r="B432" s="244">
        <f t="shared" si="174"/>
        <v>20168500.010000002</v>
      </c>
      <c r="C432" s="246">
        <f t="shared" ref="C432" si="205">+C431+100</f>
        <v>168500.01</v>
      </c>
      <c r="D432" s="246">
        <v>7022</v>
      </c>
    </row>
    <row r="433" spans="1:4" x14ac:dyDescent="0.2">
      <c r="A433" s="247">
        <v>2</v>
      </c>
      <c r="B433" s="244">
        <f t="shared" si="174"/>
        <v>20168600.010000002</v>
      </c>
      <c r="C433" s="246">
        <f t="shared" ref="C433" si="206">+C432+100</f>
        <v>168600.01</v>
      </c>
      <c r="D433" s="246">
        <v>6859</v>
      </c>
    </row>
    <row r="434" spans="1:4" x14ac:dyDescent="0.2">
      <c r="A434" s="247">
        <v>2</v>
      </c>
      <c r="B434" s="244">
        <f t="shared" si="174"/>
        <v>20168700.010000002</v>
      </c>
      <c r="C434" s="246">
        <f t="shared" ref="C434" si="207">+C433+100</f>
        <v>168700.01</v>
      </c>
      <c r="D434" s="246">
        <v>6697</v>
      </c>
    </row>
    <row r="435" spans="1:4" x14ac:dyDescent="0.2">
      <c r="A435" s="247">
        <v>2</v>
      </c>
      <c r="B435" s="244">
        <f t="shared" si="174"/>
        <v>20168800.010000002</v>
      </c>
      <c r="C435" s="246">
        <f t="shared" ref="C435" si="208">+C434+100</f>
        <v>168800.01</v>
      </c>
      <c r="D435" s="246">
        <v>6534</v>
      </c>
    </row>
    <row r="436" spans="1:4" x14ac:dyDescent="0.2">
      <c r="A436" s="247">
        <v>2</v>
      </c>
      <c r="B436" s="244">
        <f t="shared" si="174"/>
        <v>20168900.010000002</v>
      </c>
      <c r="C436" s="246">
        <f t="shared" ref="C436" si="209">+C435+100</f>
        <v>168900.01</v>
      </c>
      <c r="D436" s="246">
        <v>6372</v>
      </c>
    </row>
    <row r="437" spans="1:4" x14ac:dyDescent="0.2">
      <c r="A437" s="247">
        <v>2</v>
      </c>
      <c r="B437" s="244">
        <f t="shared" si="174"/>
        <v>20169000.010000002</v>
      </c>
      <c r="C437" s="246">
        <f t="shared" ref="C437" si="210">+C436+100</f>
        <v>169000.01</v>
      </c>
      <c r="D437" s="246">
        <v>6210</v>
      </c>
    </row>
    <row r="438" spans="1:4" x14ac:dyDescent="0.2">
      <c r="A438" s="247">
        <v>2</v>
      </c>
      <c r="B438" s="244">
        <f t="shared" si="174"/>
        <v>20169100.010000002</v>
      </c>
      <c r="C438" s="246">
        <f t="shared" ref="C438" si="211">+C437+100</f>
        <v>169100.01</v>
      </c>
      <c r="D438" s="246">
        <v>6049</v>
      </c>
    </row>
    <row r="439" spans="1:4" x14ac:dyDescent="0.2">
      <c r="A439" s="247">
        <v>2</v>
      </c>
      <c r="B439" s="244">
        <f t="shared" si="174"/>
        <v>20169200.010000002</v>
      </c>
      <c r="C439" s="246">
        <f t="shared" ref="C439" si="212">+C438+100</f>
        <v>169200.01</v>
      </c>
      <c r="D439" s="246">
        <v>5887</v>
      </c>
    </row>
    <row r="440" spans="1:4" x14ac:dyDescent="0.2">
      <c r="A440" s="247">
        <v>2</v>
      </c>
      <c r="B440" s="244">
        <f t="shared" si="174"/>
        <v>20169300.010000002</v>
      </c>
      <c r="C440" s="246">
        <f t="shared" ref="C440" si="213">+C439+100</f>
        <v>169300.01</v>
      </c>
      <c r="D440" s="246">
        <v>5726</v>
      </c>
    </row>
    <row r="441" spans="1:4" x14ac:dyDescent="0.2">
      <c r="A441" s="247">
        <v>2</v>
      </c>
      <c r="B441" s="244">
        <f t="shared" si="174"/>
        <v>20169400.010000002</v>
      </c>
      <c r="C441" s="246">
        <f t="shared" ref="C441" si="214">+C440+100</f>
        <v>169400.01</v>
      </c>
      <c r="D441" s="246">
        <v>5564</v>
      </c>
    </row>
    <row r="442" spans="1:4" x14ac:dyDescent="0.2">
      <c r="A442" s="247">
        <v>2</v>
      </c>
      <c r="B442" s="244">
        <f t="shared" si="174"/>
        <v>20169500.010000002</v>
      </c>
      <c r="C442" s="246">
        <f t="shared" ref="C442" si="215">+C441+100</f>
        <v>169500.01</v>
      </c>
      <c r="D442" s="246">
        <v>5403</v>
      </c>
    </row>
    <row r="443" spans="1:4" x14ac:dyDescent="0.2">
      <c r="A443" s="247">
        <v>2</v>
      </c>
      <c r="B443" s="244">
        <f t="shared" si="174"/>
        <v>20169600.010000002</v>
      </c>
      <c r="C443" s="246">
        <f t="shared" ref="C443" si="216">+C442+100</f>
        <v>169600.01</v>
      </c>
      <c r="D443" s="246">
        <v>5242</v>
      </c>
    </row>
    <row r="444" spans="1:4" x14ac:dyDescent="0.2">
      <c r="A444" s="247">
        <v>2</v>
      </c>
      <c r="B444" s="244">
        <f t="shared" si="174"/>
        <v>20169700.010000002</v>
      </c>
      <c r="C444" s="246">
        <f t="shared" ref="C444" si="217">+C443+100</f>
        <v>169700.01</v>
      </c>
      <c r="D444" s="246">
        <v>5081</v>
      </c>
    </row>
    <row r="445" spans="1:4" x14ac:dyDescent="0.2">
      <c r="A445" s="247">
        <v>2</v>
      </c>
      <c r="B445" s="244">
        <f t="shared" si="174"/>
        <v>20169800.010000002</v>
      </c>
      <c r="C445" s="246">
        <f t="shared" ref="C445" si="218">+C444+100</f>
        <v>169800.01</v>
      </c>
      <c r="D445" s="246">
        <v>4920</v>
      </c>
    </row>
    <row r="446" spans="1:4" x14ac:dyDescent="0.2">
      <c r="A446" s="247">
        <v>2</v>
      </c>
      <c r="B446" s="244">
        <f t="shared" si="174"/>
        <v>20169900.010000002</v>
      </c>
      <c r="C446" s="246">
        <f t="shared" ref="C446" si="219">+C445+100</f>
        <v>169900.01</v>
      </c>
      <c r="D446" s="246">
        <v>4760</v>
      </c>
    </row>
    <row r="447" spans="1:4" x14ac:dyDescent="0.2">
      <c r="A447" s="247">
        <v>2</v>
      </c>
      <c r="B447" s="244">
        <f t="shared" si="174"/>
        <v>20170000.010000002</v>
      </c>
      <c r="C447" s="246">
        <f t="shared" ref="C447" si="220">+C446+100</f>
        <v>170000.01</v>
      </c>
      <c r="D447" s="246">
        <v>4599</v>
      </c>
    </row>
    <row r="448" spans="1:4" x14ac:dyDescent="0.2">
      <c r="A448" s="247">
        <v>2</v>
      </c>
      <c r="B448" s="244">
        <f t="shared" si="174"/>
        <v>20170100.010000002</v>
      </c>
      <c r="C448" s="246">
        <f t="shared" ref="C448" si="221">+C447+100</f>
        <v>170100.01</v>
      </c>
      <c r="D448" s="246">
        <v>4439</v>
      </c>
    </row>
    <row r="449" spans="1:4" x14ac:dyDescent="0.2">
      <c r="A449" s="247">
        <v>2</v>
      </c>
      <c r="B449" s="244">
        <f t="shared" si="174"/>
        <v>20170200.010000002</v>
      </c>
      <c r="C449" s="246">
        <f t="shared" ref="C449" si="222">+C448+100</f>
        <v>170200.01</v>
      </c>
      <c r="D449" s="246">
        <v>4278</v>
      </c>
    </row>
    <row r="450" spans="1:4" x14ac:dyDescent="0.2">
      <c r="A450" s="247">
        <v>2</v>
      </c>
      <c r="B450" s="244">
        <f t="shared" si="174"/>
        <v>20170300.010000002</v>
      </c>
      <c r="C450" s="246">
        <f t="shared" ref="C450" si="223">+C449+100</f>
        <v>170300.01</v>
      </c>
      <c r="D450" s="246">
        <v>4118</v>
      </c>
    </row>
    <row r="451" spans="1:4" x14ac:dyDescent="0.2">
      <c r="A451" s="247">
        <v>2</v>
      </c>
      <c r="B451" s="244">
        <f t="shared" si="174"/>
        <v>20170400.010000002</v>
      </c>
      <c r="C451" s="246">
        <f t="shared" ref="C451" si="224">+C450+100</f>
        <v>170400.01</v>
      </c>
      <c r="D451" s="246">
        <v>3958</v>
      </c>
    </row>
    <row r="452" spans="1:4" x14ac:dyDescent="0.2">
      <c r="A452" s="247">
        <v>2</v>
      </c>
      <c r="B452" s="244">
        <f t="shared" si="174"/>
        <v>20170500.010000002</v>
      </c>
      <c r="C452" s="246">
        <f t="shared" ref="C452" si="225">+C451+100</f>
        <v>170500.01</v>
      </c>
      <c r="D452" s="246">
        <v>3798</v>
      </c>
    </row>
    <row r="453" spans="1:4" x14ac:dyDescent="0.2">
      <c r="A453" s="247">
        <v>2</v>
      </c>
      <c r="B453" s="244">
        <f t="shared" si="174"/>
        <v>20170600.010000002</v>
      </c>
      <c r="C453" s="246">
        <f t="shared" ref="C453" si="226">+C452+100</f>
        <v>170600.01</v>
      </c>
      <c r="D453" s="246">
        <v>3639</v>
      </c>
    </row>
    <row r="454" spans="1:4" x14ac:dyDescent="0.2">
      <c r="A454" s="247">
        <v>2</v>
      </c>
      <c r="B454" s="244">
        <f t="shared" si="174"/>
        <v>20170700.010000002</v>
      </c>
      <c r="C454" s="246">
        <f t="shared" ref="C454" si="227">+C453+100</f>
        <v>170700.01</v>
      </c>
      <c r="D454" s="246">
        <v>3479</v>
      </c>
    </row>
    <row r="455" spans="1:4" x14ac:dyDescent="0.2">
      <c r="A455" s="247">
        <v>2</v>
      </c>
      <c r="B455" s="244">
        <f t="shared" si="174"/>
        <v>20170800.010000002</v>
      </c>
      <c r="C455" s="246">
        <f t="shared" ref="C455" si="228">+C454+100</f>
        <v>170800.01</v>
      </c>
      <c r="D455" s="246">
        <v>3320</v>
      </c>
    </row>
    <row r="456" spans="1:4" x14ac:dyDescent="0.2">
      <c r="A456" s="247">
        <v>2</v>
      </c>
      <c r="B456" s="244">
        <f t="shared" si="174"/>
        <v>20170900.010000002</v>
      </c>
      <c r="C456" s="246">
        <f t="shared" ref="C456" si="229">+C455+100</f>
        <v>170900.01</v>
      </c>
      <c r="D456" s="246">
        <v>3160</v>
      </c>
    </row>
    <row r="457" spans="1:4" x14ac:dyDescent="0.2">
      <c r="A457" s="247">
        <v>2</v>
      </c>
      <c r="B457" s="244">
        <f t="shared" si="174"/>
        <v>20171000.010000002</v>
      </c>
      <c r="C457" s="246">
        <f t="shared" ref="C457" si="230">+C456+100</f>
        <v>171000.01</v>
      </c>
      <c r="D457" s="246">
        <v>3001</v>
      </c>
    </row>
    <row r="458" spans="1:4" x14ac:dyDescent="0.2">
      <c r="A458" s="247">
        <v>2</v>
      </c>
      <c r="B458" s="244">
        <f t="shared" si="174"/>
        <v>20171100.010000002</v>
      </c>
      <c r="C458" s="246">
        <f t="shared" ref="C458" si="231">+C457+100</f>
        <v>171100.01</v>
      </c>
      <c r="D458" s="246">
        <v>2842</v>
      </c>
    </row>
    <row r="459" spans="1:4" x14ac:dyDescent="0.2">
      <c r="A459" s="247">
        <v>2</v>
      </c>
      <c r="B459" s="244">
        <f t="shared" si="174"/>
        <v>20171200.010000002</v>
      </c>
      <c r="C459" s="246">
        <f t="shared" ref="C459" si="232">+C458+100</f>
        <v>171200.01</v>
      </c>
      <c r="D459" s="246">
        <v>2683</v>
      </c>
    </row>
    <row r="460" spans="1:4" x14ac:dyDescent="0.2">
      <c r="A460" s="247">
        <v>2</v>
      </c>
      <c r="B460" s="244">
        <f t="shared" si="174"/>
        <v>20171300.010000002</v>
      </c>
      <c r="C460" s="246">
        <f t="shared" ref="C460" si="233">+C459+100</f>
        <v>171300.01</v>
      </c>
      <c r="D460" s="246">
        <v>2524</v>
      </c>
    </row>
    <row r="461" spans="1:4" x14ac:dyDescent="0.2">
      <c r="A461" s="247">
        <v>2</v>
      </c>
      <c r="B461" s="244">
        <f t="shared" si="174"/>
        <v>20171400.010000002</v>
      </c>
      <c r="C461" s="246">
        <f t="shared" ref="C461" si="234">+C460+100</f>
        <v>171400.01</v>
      </c>
      <c r="D461" s="246">
        <v>2366</v>
      </c>
    </row>
    <row r="462" spans="1:4" x14ac:dyDescent="0.2">
      <c r="A462" s="247">
        <v>2</v>
      </c>
      <c r="B462" s="244">
        <f t="shared" si="174"/>
        <v>20171500.010000002</v>
      </c>
      <c r="C462" s="246">
        <f t="shared" ref="C462" si="235">+C461+100</f>
        <v>171500.01</v>
      </c>
      <c r="D462" s="246">
        <v>2207</v>
      </c>
    </row>
    <row r="463" spans="1:4" x14ac:dyDescent="0.2">
      <c r="A463" s="247">
        <v>2</v>
      </c>
      <c r="B463" s="244">
        <f t="shared" si="174"/>
        <v>20171600.010000002</v>
      </c>
      <c r="C463" s="246">
        <f t="shared" ref="C463" si="236">+C462+100</f>
        <v>171600.01</v>
      </c>
      <c r="D463" s="246">
        <v>2049</v>
      </c>
    </row>
    <row r="464" spans="1:4" x14ac:dyDescent="0.2">
      <c r="A464" s="247">
        <v>2</v>
      </c>
      <c r="B464" s="244">
        <f t="shared" si="174"/>
        <v>20171700.010000002</v>
      </c>
      <c r="C464" s="246">
        <f t="shared" ref="C464" si="237">+C463+100</f>
        <v>171700.01</v>
      </c>
      <c r="D464" s="246">
        <v>1890</v>
      </c>
    </row>
    <row r="465" spans="1:4" x14ac:dyDescent="0.2">
      <c r="A465" s="247">
        <v>2</v>
      </c>
      <c r="B465" s="244">
        <f t="shared" si="174"/>
        <v>20171800.010000002</v>
      </c>
      <c r="C465" s="246">
        <f t="shared" ref="C465" si="238">+C464+100</f>
        <v>171800.01</v>
      </c>
      <c r="D465" s="246">
        <v>1732</v>
      </c>
    </row>
    <row r="466" spans="1:4" x14ac:dyDescent="0.2">
      <c r="A466" s="247">
        <v>2</v>
      </c>
      <c r="B466" s="244">
        <f t="shared" ref="B466:B529" si="239">+A466*10000000+C466</f>
        <v>20171900.010000002</v>
      </c>
      <c r="C466" s="246">
        <f t="shared" ref="C466" si="240">+C465+100</f>
        <v>171900.01</v>
      </c>
      <c r="D466" s="246">
        <v>1574</v>
      </c>
    </row>
    <row r="467" spans="1:4" x14ac:dyDescent="0.2">
      <c r="A467" s="247">
        <v>2</v>
      </c>
      <c r="B467" s="244">
        <f t="shared" si="239"/>
        <v>20172000.010000002</v>
      </c>
      <c r="C467" s="246">
        <f t="shared" ref="C467" si="241">+C466+100</f>
        <v>172000.01</v>
      </c>
      <c r="D467" s="246">
        <v>1416</v>
      </c>
    </row>
    <row r="468" spans="1:4" x14ac:dyDescent="0.2">
      <c r="A468" s="247">
        <v>2</v>
      </c>
      <c r="B468" s="244">
        <f t="shared" si="239"/>
        <v>20172100.010000002</v>
      </c>
      <c r="C468" s="246">
        <f t="shared" ref="C468" si="242">+C467+100</f>
        <v>172100.01</v>
      </c>
      <c r="D468" s="246">
        <v>1258</v>
      </c>
    </row>
    <row r="469" spans="1:4" x14ac:dyDescent="0.2">
      <c r="A469" s="247">
        <v>2</v>
      </c>
      <c r="B469" s="244">
        <f t="shared" si="239"/>
        <v>20172200.010000002</v>
      </c>
      <c r="C469" s="246">
        <f t="shared" ref="C469" si="243">+C468+100</f>
        <v>172200.01</v>
      </c>
      <c r="D469" s="246">
        <v>1101</v>
      </c>
    </row>
    <row r="470" spans="1:4" x14ac:dyDescent="0.2">
      <c r="A470" s="247">
        <v>2</v>
      </c>
      <c r="B470" s="244">
        <f t="shared" si="239"/>
        <v>20172300.010000002</v>
      </c>
      <c r="C470" s="246">
        <f t="shared" ref="C470" si="244">+C469+100</f>
        <v>172300.01</v>
      </c>
      <c r="D470" s="246">
        <v>943</v>
      </c>
    </row>
    <row r="471" spans="1:4" x14ac:dyDescent="0.2">
      <c r="A471" s="247">
        <v>2</v>
      </c>
      <c r="B471" s="244">
        <f t="shared" si="239"/>
        <v>20172400.010000002</v>
      </c>
      <c r="C471" s="246">
        <f t="shared" ref="C471" si="245">+C470+100</f>
        <v>172400.01</v>
      </c>
      <c r="D471" s="246">
        <v>786</v>
      </c>
    </row>
    <row r="472" spans="1:4" x14ac:dyDescent="0.2">
      <c r="A472" s="247">
        <v>2</v>
      </c>
      <c r="B472" s="244">
        <f t="shared" si="239"/>
        <v>20172500.010000002</v>
      </c>
      <c r="C472" s="246">
        <f t="shared" ref="C472" si="246">+C471+100</f>
        <v>172500.01</v>
      </c>
      <c r="D472" s="246">
        <v>628</v>
      </c>
    </row>
    <row r="473" spans="1:4" x14ac:dyDescent="0.2">
      <c r="A473" s="247">
        <v>2</v>
      </c>
      <c r="B473" s="244">
        <f t="shared" si="239"/>
        <v>20172600.010000002</v>
      </c>
      <c r="C473" s="246">
        <f t="shared" ref="C473" si="247">+C472+100</f>
        <v>172600.01</v>
      </c>
      <c r="D473" s="246">
        <v>471</v>
      </c>
    </row>
    <row r="474" spans="1:4" x14ac:dyDescent="0.2">
      <c r="A474" s="247">
        <v>2</v>
      </c>
      <c r="B474" s="244">
        <f t="shared" si="239"/>
        <v>20172700.010000002</v>
      </c>
      <c r="C474" s="246">
        <f t="shared" ref="C474" si="248">+C473+100</f>
        <v>172700.01</v>
      </c>
      <c r="D474" s="246">
        <v>314</v>
      </c>
    </row>
    <row r="475" spans="1:4" x14ac:dyDescent="0.2">
      <c r="A475" s="247">
        <v>2</v>
      </c>
      <c r="B475" s="244">
        <f t="shared" si="239"/>
        <v>20172800.010000002</v>
      </c>
      <c r="C475" s="246">
        <f t="shared" ref="C475" si="249">+C474+100</f>
        <v>172800.01</v>
      </c>
      <c r="D475" s="246">
        <v>157</v>
      </c>
    </row>
    <row r="476" spans="1:4" x14ac:dyDescent="0.2">
      <c r="A476" s="247">
        <v>2</v>
      </c>
      <c r="B476" s="244">
        <f t="shared" si="239"/>
        <v>20172900.010000002</v>
      </c>
      <c r="C476" s="246">
        <f t="shared" ref="C476" si="250">+C475+100</f>
        <v>172900.01</v>
      </c>
      <c r="D476" s="246">
        <v>0</v>
      </c>
    </row>
    <row r="477" spans="1:4" x14ac:dyDescent="0.2">
      <c r="A477" s="247">
        <v>3</v>
      </c>
      <c r="B477" s="244">
        <f t="shared" si="239"/>
        <v>30150000.010000002</v>
      </c>
      <c r="C477" s="246">
        <v>150000.01</v>
      </c>
      <c r="D477" s="246">
        <v>42979</v>
      </c>
    </row>
    <row r="478" spans="1:4" x14ac:dyDescent="0.2">
      <c r="A478" s="247">
        <v>3</v>
      </c>
      <c r="B478" s="244">
        <f t="shared" si="239"/>
        <v>30150100.010000002</v>
      </c>
      <c r="C478" s="246">
        <f>+C477+100</f>
        <v>150100.01</v>
      </c>
      <c r="D478" s="246">
        <v>42609</v>
      </c>
    </row>
    <row r="479" spans="1:4" x14ac:dyDescent="0.2">
      <c r="A479" s="247">
        <v>3</v>
      </c>
      <c r="B479" s="244">
        <f t="shared" si="239"/>
        <v>30150200.010000002</v>
      </c>
      <c r="C479" s="246">
        <f t="shared" ref="C479" si="251">+C478+100</f>
        <v>150200.01</v>
      </c>
      <c r="D479" s="246">
        <v>42270</v>
      </c>
    </row>
    <row r="480" spans="1:4" x14ac:dyDescent="0.2">
      <c r="A480" s="247">
        <v>3</v>
      </c>
      <c r="B480" s="244">
        <f t="shared" si="239"/>
        <v>30150300.010000002</v>
      </c>
      <c r="C480" s="246">
        <f t="shared" ref="C480" si="252">+C479+100</f>
        <v>150300.01</v>
      </c>
      <c r="D480" s="246">
        <v>41950</v>
      </c>
    </row>
    <row r="481" spans="1:4" x14ac:dyDescent="0.2">
      <c r="A481" s="247">
        <v>3</v>
      </c>
      <c r="B481" s="244">
        <f t="shared" si="239"/>
        <v>30150400.010000002</v>
      </c>
      <c r="C481" s="246">
        <f t="shared" ref="C481" si="253">+C480+100</f>
        <v>150400.01</v>
      </c>
      <c r="D481" s="246">
        <v>41644</v>
      </c>
    </row>
    <row r="482" spans="1:4" x14ac:dyDescent="0.2">
      <c r="A482" s="247">
        <v>3</v>
      </c>
      <c r="B482" s="244">
        <f t="shared" si="239"/>
        <v>30150500.010000002</v>
      </c>
      <c r="C482" s="246">
        <f t="shared" ref="C482" si="254">+C481+100</f>
        <v>150500.01</v>
      </c>
      <c r="D482" s="246">
        <v>41348</v>
      </c>
    </row>
    <row r="483" spans="1:4" x14ac:dyDescent="0.2">
      <c r="A483" s="247">
        <v>3</v>
      </c>
      <c r="B483" s="244">
        <f t="shared" si="239"/>
        <v>30150600.010000002</v>
      </c>
      <c r="C483" s="246">
        <f t="shared" ref="C483" si="255">+C482+100</f>
        <v>150600.01</v>
      </c>
      <c r="D483" s="246">
        <v>41061</v>
      </c>
    </row>
    <row r="484" spans="1:4" x14ac:dyDescent="0.2">
      <c r="A484" s="247">
        <v>3</v>
      </c>
      <c r="B484" s="244">
        <f t="shared" si="239"/>
        <v>30150700.010000002</v>
      </c>
      <c r="C484" s="246">
        <f t="shared" ref="C484" si="256">+C483+100</f>
        <v>150700.01</v>
      </c>
      <c r="D484" s="246">
        <v>40780</v>
      </c>
    </row>
    <row r="485" spans="1:4" x14ac:dyDescent="0.2">
      <c r="A485" s="247">
        <v>3</v>
      </c>
      <c r="B485" s="244">
        <f t="shared" si="239"/>
        <v>30150800.010000002</v>
      </c>
      <c r="C485" s="246">
        <f t="shared" ref="C485" si="257">+C484+100</f>
        <v>150800.01</v>
      </c>
      <c r="D485" s="246">
        <v>40505</v>
      </c>
    </row>
    <row r="486" spans="1:4" x14ac:dyDescent="0.2">
      <c r="A486" s="247">
        <v>3</v>
      </c>
      <c r="B486" s="244">
        <f t="shared" si="239"/>
        <v>30150900.010000002</v>
      </c>
      <c r="C486" s="246">
        <f t="shared" ref="C486" si="258">+C485+100</f>
        <v>150900.01</v>
      </c>
      <c r="D486" s="246">
        <v>40236</v>
      </c>
    </row>
    <row r="487" spans="1:4" x14ac:dyDescent="0.2">
      <c r="A487" s="247">
        <v>3</v>
      </c>
      <c r="B487" s="244">
        <f t="shared" si="239"/>
        <v>30151000.010000002</v>
      </c>
      <c r="C487" s="246">
        <f t="shared" ref="C487" si="259">+C486+100</f>
        <v>151000.01</v>
      </c>
      <c r="D487" s="246">
        <v>39971</v>
      </c>
    </row>
    <row r="488" spans="1:4" x14ac:dyDescent="0.2">
      <c r="A488" s="247">
        <v>3</v>
      </c>
      <c r="B488" s="244">
        <f t="shared" si="239"/>
        <v>30151100.010000002</v>
      </c>
      <c r="C488" s="246">
        <f t="shared" ref="C488" si="260">+C487+100</f>
        <v>151100.01</v>
      </c>
      <c r="D488" s="246">
        <v>39710</v>
      </c>
    </row>
    <row r="489" spans="1:4" x14ac:dyDescent="0.2">
      <c r="A489" s="247">
        <v>3</v>
      </c>
      <c r="B489" s="244">
        <f t="shared" si="239"/>
        <v>30151200.010000002</v>
      </c>
      <c r="C489" s="246">
        <f t="shared" ref="C489" si="261">+C488+100</f>
        <v>151200.01</v>
      </c>
      <c r="D489" s="246">
        <v>39452</v>
      </c>
    </row>
    <row r="490" spans="1:4" x14ac:dyDescent="0.2">
      <c r="A490" s="247">
        <v>3</v>
      </c>
      <c r="B490" s="244">
        <f t="shared" si="239"/>
        <v>30151300.010000002</v>
      </c>
      <c r="C490" s="246">
        <f t="shared" ref="C490" si="262">+C489+100</f>
        <v>151300.01</v>
      </c>
      <c r="D490" s="246">
        <v>39199</v>
      </c>
    </row>
    <row r="491" spans="1:4" x14ac:dyDescent="0.2">
      <c r="A491" s="247">
        <v>3</v>
      </c>
      <c r="B491" s="244">
        <f t="shared" si="239"/>
        <v>30151400.010000002</v>
      </c>
      <c r="C491" s="246">
        <f t="shared" ref="C491" si="263">+C490+100</f>
        <v>151400.01</v>
      </c>
      <c r="D491" s="246">
        <v>38948</v>
      </c>
    </row>
    <row r="492" spans="1:4" x14ac:dyDescent="0.2">
      <c r="A492" s="247">
        <v>3</v>
      </c>
      <c r="B492" s="244">
        <f t="shared" si="239"/>
        <v>30151500.010000002</v>
      </c>
      <c r="C492" s="246">
        <f t="shared" ref="C492" si="264">+C491+100</f>
        <v>151500.01</v>
      </c>
      <c r="D492" s="246">
        <v>38700</v>
      </c>
    </row>
    <row r="493" spans="1:4" x14ac:dyDescent="0.2">
      <c r="A493" s="247">
        <v>3</v>
      </c>
      <c r="B493" s="244">
        <f t="shared" si="239"/>
        <v>30151600.010000002</v>
      </c>
      <c r="C493" s="246">
        <f t="shared" ref="C493" si="265">+C492+100</f>
        <v>151600.01</v>
      </c>
      <c r="D493" s="246">
        <v>38454</v>
      </c>
    </row>
    <row r="494" spans="1:4" x14ac:dyDescent="0.2">
      <c r="A494" s="247">
        <v>3</v>
      </c>
      <c r="B494" s="244">
        <f t="shared" si="239"/>
        <v>30151700.010000002</v>
      </c>
      <c r="C494" s="246">
        <f t="shared" ref="C494" si="266">+C493+100</f>
        <v>151700.01</v>
      </c>
      <c r="D494" s="246">
        <v>38211</v>
      </c>
    </row>
    <row r="495" spans="1:4" x14ac:dyDescent="0.2">
      <c r="A495" s="247">
        <v>3</v>
      </c>
      <c r="B495" s="244">
        <f t="shared" si="239"/>
        <v>30151800.010000002</v>
      </c>
      <c r="C495" s="246">
        <f t="shared" ref="C495" si="267">+C494+100</f>
        <v>151800.01</v>
      </c>
      <c r="D495" s="246">
        <v>37970</v>
      </c>
    </row>
    <row r="496" spans="1:4" x14ac:dyDescent="0.2">
      <c r="A496" s="247">
        <v>3</v>
      </c>
      <c r="B496" s="244">
        <f t="shared" si="239"/>
        <v>30151900.010000002</v>
      </c>
      <c r="C496" s="246">
        <f t="shared" ref="C496" si="268">+C495+100</f>
        <v>151900.01</v>
      </c>
      <c r="D496" s="246">
        <v>37732</v>
      </c>
    </row>
    <row r="497" spans="1:4" x14ac:dyDescent="0.2">
      <c r="A497" s="247">
        <v>3</v>
      </c>
      <c r="B497" s="244">
        <f t="shared" si="239"/>
        <v>30152000.010000002</v>
      </c>
      <c r="C497" s="246">
        <f t="shared" ref="C497" si="269">+C496+100</f>
        <v>152000.01</v>
      </c>
      <c r="D497" s="246">
        <v>37495</v>
      </c>
    </row>
    <row r="498" spans="1:4" x14ac:dyDescent="0.2">
      <c r="A498" s="247">
        <v>3</v>
      </c>
      <c r="B498" s="244">
        <f t="shared" si="239"/>
        <v>30152100.010000002</v>
      </c>
      <c r="C498" s="246">
        <f t="shared" ref="C498" si="270">+C497+100</f>
        <v>152100.01</v>
      </c>
      <c r="D498" s="246">
        <v>37261</v>
      </c>
    </row>
    <row r="499" spans="1:4" x14ac:dyDescent="0.2">
      <c r="A499" s="247">
        <v>3</v>
      </c>
      <c r="B499" s="244">
        <f t="shared" si="239"/>
        <v>30152200.010000002</v>
      </c>
      <c r="C499" s="246">
        <f t="shared" ref="C499" si="271">+C498+100</f>
        <v>152200.01</v>
      </c>
      <c r="D499" s="246">
        <v>37028</v>
      </c>
    </row>
    <row r="500" spans="1:4" x14ac:dyDescent="0.2">
      <c r="A500" s="247">
        <v>3</v>
      </c>
      <c r="B500" s="244">
        <f t="shared" si="239"/>
        <v>30152300.010000002</v>
      </c>
      <c r="C500" s="246">
        <f t="shared" ref="C500" si="272">+C499+100</f>
        <v>152300.01</v>
      </c>
      <c r="D500" s="246">
        <v>36797</v>
      </c>
    </row>
    <row r="501" spans="1:4" x14ac:dyDescent="0.2">
      <c r="A501" s="247">
        <v>3</v>
      </c>
      <c r="B501" s="244">
        <f t="shared" si="239"/>
        <v>30152400.010000002</v>
      </c>
      <c r="C501" s="246">
        <f t="shared" ref="C501" si="273">+C500+100</f>
        <v>152400.01</v>
      </c>
      <c r="D501" s="246">
        <v>36567</v>
      </c>
    </row>
    <row r="502" spans="1:4" x14ac:dyDescent="0.2">
      <c r="A502" s="247">
        <v>3</v>
      </c>
      <c r="B502" s="244">
        <f t="shared" si="239"/>
        <v>30152500.010000002</v>
      </c>
      <c r="C502" s="246">
        <f t="shared" ref="C502" si="274">+C501+100</f>
        <v>152500.01</v>
      </c>
      <c r="D502" s="246">
        <v>36339</v>
      </c>
    </row>
    <row r="503" spans="1:4" x14ac:dyDescent="0.2">
      <c r="A503" s="247">
        <v>3</v>
      </c>
      <c r="B503" s="244">
        <f t="shared" si="239"/>
        <v>30152600.010000002</v>
      </c>
      <c r="C503" s="246">
        <f t="shared" ref="C503" si="275">+C502+100</f>
        <v>152600.01</v>
      </c>
      <c r="D503" s="246">
        <v>36113</v>
      </c>
    </row>
    <row r="504" spans="1:4" x14ac:dyDescent="0.2">
      <c r="A504" s="247">
        <v>3</v>
      </c>
      <c r="B504" s="244">
        <f t="shared" si="239"/>
        <v>30152700.010000002</v>
      </c>
      <c r="C504" s="246">
        <f t="shared" ref="C504" si="276">+C503+100</f>
        <v>152700.01</v>
      </c>
      <c r="D504" s="246">
        <v>35888</v>
      </c>
    </row>
    <row r="505" spans="1:4" x14ac:dyDescent="0.2">
      <c r="A505" s="247">
        <v>3</v>
      </c>
      <c r="B505" s="244">
        <f t="shared" si="239"/>
        <v>30152800.010000002</v>
      </c>
      <c r="C505" s="246">
        <f t="shared" ref="C505" si="277">+C504+100</f>
        <v>152800.01</v>
      </c>
      <c r="D505" s="246">
        <v>35664</v>
      </c>
    </row>
    <row r="506" spans="1:4" x14ac:dyDescent="0.2">
      <c r="A506" s="247">
        <v>3</v>
      </c>
      <c r="B506" s="244">
        <f t="shared" si="239"/>
        <v>30152900.010000002</v>
      </c>
      <c r="C506" s="246">
        <f t="shared" ref="C506" si="278">+C505+100</f>
        <v>152900.01</v>
      </c>
      <c r="D506" s="246">
        <v>35442</v>
      </c>
    </row>
    <row r="507" spans="1:4" x14ac:dyDescent="0.2">
      <c r="A507" s="247">
        <v>3</v>
      </c>
      <c r="B507" s="244">
        <f t="shared" si="239"/>
        <v>30153000.010000002</v>
      </c>
      <c r="C507" s="246">
        <f t="shared" ref="C507" si="279">+C506+100</f>
        <v>153000.01</v>
      </c>
      <c r="D507" s="246">
        <v>35221</v>
      </c>
    </row>
    <row r="508" spans="1:4" x14ac:dyDescent="0.2">
      <c r="A508" s="247">
        <v>3</v>
      </c>
      <c r="B508" s="244">
        <f t="shared" si="239"/>
        <v>30153100.010000002</v>
      </c>
      <c r="C508" s="246">
        <f t="shared" ref="C508" si="280">+C507+100</f>
        <v>153100.01</v>
      </c>
      <c r="D508" s="246">
        <v>35001</v>
      </c>
    </row>
    <row r="509" spans="1:4" x14ac:dyDescent="0.2">
      <c r="A509" s="247">
        <v>3</v>
      </c>
      <c r="B509" s="244">
        <f t="shared" si="239"/>
        <v>30153200.010000002</v>
      </c>
      <c r="C509" s="246">
        <f t="shared" ref="C509" si="281">+C508+100</f>
        <v>153200.01</v>
      </c>
      <c r="D509" s="246">
        <v>34782</v>
      </c>
    </row>
    <row r="510" spans="1:4" x14ac:dyDescent="0.2">
      <c r="A510" s="247">
        <v>3</v>
      </c>
      <c r="B510" s="244">
        <f t="shared" si="239"/>
        <v>30153300.010000002</v>
      </c>
      <c r="C510" s="246">
        <f t="shared" ref="C510" si="282">+C509+100</f>
        <v>153300.01</v>
      </c>
      <c r="D510" s="246">
        <v>34565</v>
      </c>
    </row>
    <row r="511" spans="1:4" x14ac:dyDescent="0.2">
      <c r="A511" s="247">
        <v>3</v>
      </c>
      <c r="B511" s="244">
        <f t="shared" si="239"/>
        <v>30153400.010000002</v>
      </c>
      <c r="C511" s="246">
        <f t="shared" ref="C511" si="283">+C510+100</f>
        <v>153400.01</v>
      </c>
      <c r="D511" s="246">
        <v>34348</v>
      </c>
    </row>
    <row r="512" spans="1:4" x14ac:dyDescent="0.2">
      <c r="A512" s="247">
        <v>3</v>
      </c>
      <c r="B512" s="244">
        <f t="shared" si="239"/>
        <v>30153500.010000002</v>
      </c>
      <c r="C512" s="246">
        <f t="shared" ref="C512" si="284">+C511+100</f>
        <v>153500.01</v>
      </c>
      <c r="D512" s="246">
        <v>34133</v>
      </c>
    </row>
    <row r="513" spans="1:4" x14ac:dyDescent="0.2">
      <c r="A513" s="247">
        <v>3</v>
      </c>
      <c r="B513" s="244">
        <f t="shared" si="239"/>
        <v>30153600.010000002</v>
      </c>
      <c r="C513" s="246">
        <f t="shared" ref="C513" si="285">+C512+100</f>
        <v>153600.01</v>
      </c>
      <c r="D513" s="246">
        <v>33918</v>
      </c>
    </row>
    <row r="514" spans="1:4" x14ac:dyDescent="0.2">
      <c r="A514" s="247">
        <v>3</v>
      </c>
      <c r="B514" s="244">
        <f t="shared" si="239"/>
        <v>30153700.010000002</v>
      </c>
      <c r="C514" s="246">
        <f t="shared" ref="C514" si="286">+C513+100</f>
        <v>153700.01</v>
      </c>
      <c r="D514" s="246">
        <v>33705</v>
      </c>
    </row>
    <row r="515" spans="1:4" x14ac:dyDescent="0.2">
      <c r="A515" s="247">
        <v>3</v>
      </c>
      <c r="B515" s="244">
        <f t="shared" si="239"/>
        <v>30153800.010000002</v>
      </c>
      <c r="C515" s="246">
        <f t="shared" ref="C515" si="287">+C514+100</f>
        <v>153800.01</v>
      </c>
      <c r="D515" s="246">
        <v>33492</v>
      </c>
    </row>
    <row r="516" spans="1:4" x14ac:dyDescent="0.2">
      <c r="A516" s="247">
        <v>3</v>
      </c>
      <c r="B516" s="244">
        <f t="shared" si="239"/>
        <v>30153900.010000002</v>
      </c>
      <c r="C516" s="246">
        <f t="shared" ref="C516" si="288">+C515+100</f>
        <v>153900.01</v>
      </c>
      <c r="D516" s="246">
        <v>33281</v>
      </c>
    </row>
    <row r="517" spans="1:4" x14ac:dyDescent="0.2">
      <c r="A517" s="247">
        <v>3</v>
      </c>
      <c r="B517" s="244">
        <f t="shared" si="239"/>
        <v>30154000.010000002</v>
      </c>
      <c r="C517" s="246">
        <f t="shared" ref="C517" si="289">+C516+100</f>
        <v>154000.01</v>
      </c>
      <c r="D517" s="246">
        <v>33070</v>
      </c>
    </row>
    <row r="518" spans="1:4" x14ac:dyDescent="0.2">
      <c r="A518" s="247">
        <v>3</v>
      </c>
      <c r="B518" s="244">
        <f t="shared" si="239"/>
        <v>30154100.010000002</v>
      </c>
      <c r="C518" s="246">
        <f t="shared" ref="C518" si="290">+C517+100</f>
        <v>154100.01</v>
      </c>
      <c r="D518" s="246">
        <v>32860</v>
      </c>
    </row>
    <row r="519" spans="1:4" x14ac:dyDescent="0.2">
      <c r="A519" s="247">
        <v>3</v>
      </c>
      <c r="B519" s="244">
        <f t="shared" si="239"/>
        <v>30154200.010000002</v>
      </c>
      <c r="C519" s="246">
        <f t="shared" ref="C519" si="291">+C518+100</f>
        <v>154200.01</v>
      </c>
      <c r="D519" s="246">
        <v>32651</v>
      </c>
    </row>
    <row r="520" spans="1:4" x14ac:dyDescent="0.2">
      <c r="A520" s="247">
        <v>3</v>
      </c>
      <c r="B520" s="244">
        <f t="shared" si="239"/>
        <v>30154300.010000002</v>
      </c>
      <c r="C520" s="246">
        <f t="shared" ref="C520" si="292">+C519+100</f>
        <v>154300.01</v>
      </c>
      <c r="D520" s="246">
        <v>32443</v>
      </c>
    </row>
    <row r="521" spans="1:4" x14ac:dyDescent="0.2">
      <c r="A521" s="247">
        <v>3</v>
      </c>
      <c r="B521" s="244">
        <f t="shared" si="239"/>
        <v>30154400.010000002</v>
      </c>
      <c r="C521" s="246">
        <f t="shared" ref="C521" si="293">+C520+100</f>
        <v>154400.01</v>
      </c>
      <c r="D521" s="246">
        <v>32236</v>
      </c>
    </row>
    <row r="522" spans="1:4" x14ac:dyDescent="0.2">
      <c r="A522" s="247">
        <v>3</v>
      </c>
      <c r="B522" s="244">
        <f t="shared" si="239"/>
        <v>30154500.010000002</v>
      </c>
      <c r="C522" s="246">
        <f t="shared" ref="C522" si="294">+C521+100</f>
        <v>154500.01</v>
      </c>
      <c r="D522" s="246">
        <v>32029</v>
      </c>
    </row>
    <row r="523" spans="1:4" x14ac:dyDescent="0.2">
      <c r="A523" s="247">
        <v>3</v>
      </c>
      <c r="B523" s="244">
        <f t="shared" si="239"/>
        <v>30154600.010000002</v>
      </c>
      <c r="C523" s="246">
        <f t="shared" ref="C523" si="295">+C522+100</f>
        <v>154600.01</v>
      </c>
      <c r="D523" s="246">
        <v>31824</v>
      </c>
    </row>
    <row r="524" spans="1:4" x14ac:dyDescent="0.2">
      <c r="A524" s="247">
        <v>3</v>
      </c>
      <c r="B524" s="244">
        <f t="shared" si="239"/>
        <v>30154700.010000002</v>
      </c>
      <c r="C524" s="246">
        <f t="shared" ref="C524" si="296">+C523+100</f>
        <v>154700.01</v>
      </c>
      <c r="D524" s="246">
        <v>31618</v>
      </c>
    </row>
    <row r="525" spans="1:4" x14ac:dyDescent="0.2">
      <c r="A525" s="247">
        <v>3</v>
      </c>
      <c r="B525" s="244">
        <f t="shared" si="239"/>
        <v>30154800.010000002</v>
      </c>
      <c r="C525" s="246">
        <f t="shared" ref="C525" si="297">+C524+100</f>
        <v>154800.01</v>
      </c>
      <c r="D525" s="246">
        <v>31414</v>
      </c>
    </row>
    <row r="526" spans="1:4" x14ac:dyDescent="0.2">
      <c r="A526" s="247">
        <v>3</v>
      </c>
      <c r="B526" s="244">
        <f t="shared" si="239"/>
        <v>30154900.010000002</v>
      </c>
      <c r="C526" s="246">
        <f t="shared" ref="C526" si="298">+C525+100</f>
        <v>154900.01</v>
      </c>
      <c r="D526" s="246">
        <v>31211</v>
      </c>
    </row>
    <row r="527" spans="1:4" x14ac:dyDescent="0.2">
      <c r="A527" s="247">
        <v>3</v>
      </c>
      <c r="B527" s="244">
        <f t="shared" si="239"/>
        <v>30155000.010000002</v>
      </c>
      <c r="C527" s="246">
        <f t="shared" ref="C527" si="299">+C526+100</f>
        <v>155000.01</v>
      </c>
      <c r="D527" s="246">
        <v>31008</v>
      </c>
    </row>
    <row r="528" spans="1:4" x14ac:dyDescent="0.2">
      <c r="A528" s="247">
        <v>3</v>
      </c>
      <c r="B528" s="244">
        <f t="shared" si="239"/>
        <v>30155100.010000002</v>
      </c>
      <c r="C528" s="246">
        <f t="shared" ref="C528" si="300">+C527+100</f>
        <v>155100.01</v>
      </c>
      <c r="D528" s="246">
        <v>30805</v>
      </c>
    </row>
    <row r="529" spans="1:4" x14ac:dyDescent="0.2">
      <c r="A529" s="247">
        <v>3</v>
      </c>
      <c r="B529" s="244">
        <f t="shared" si="239"/>
        <v>30155200.010000002</v>
      </c>
      <c r="C529" s="246">
        <f t="shared" ref="C529" si="301">+C528+100</f>
        <v>155200.01</v>
      </c>
      <c r="D529" s="246">
        <v>30604</v>
      </c>
    </row>
    <row r="530" spans="1:4" x14ac:dyDescent="0.2">
      <c r="A530" s="247">
        <v>3</v>
      </c>
      <c r="B530" s="244">
        <f t="shared" ref="B530:B593" si="302">+A530*10000000+C530</f>
        <v>30155300.010000002</v>
      </c>
      <c r="C530" s="246">
        <f t="shared" ref="C530" si="303">+C529+100</f>
        <v>155300.01</v>
      </c>
      <c r="D530" s="246">
        <v>30403</v>
      </c>
    </row>
    <row r="531" spans="1:4" x14ac:dyDescent="0.2">
      <c r="A531" s="247">
        <v>3</v>
      </c>
      <c r="B531" s="244">
        <f t="shared" si="302"/>
        <v>30155400.010000002</v>
      </c>
      <c r="C531" s="246">
        <f t="shared" ref="C531" si="304">+C530+100</f>
        <v>155400.01</v>
      </c>
      <c r="D531" s="246">
        <v>30203</v>
      </c>
    </row>
    <row r="532" spans="1:4" x14ac:dyDescent="0.2">
      <c r="A532" s="247">
        <v>3</v>
      </c>
      <c r="B532" s="244">
        <f t="shared" si="302"/>
        <v>30155500.010000002</v>
      </c>
      <c r="C532" s="246">
        <f t="shared" ref="C532" si="305">+C531+100</f>
        <v>155500.01</v>
      </c>
      <c r="D532" s="246">
        <v>30003</v>
      </c>
    </row>
    <row r="533" spans="1:4" x14ac:dyDescent="0.2">
      <c r="A533" s="247">
        <v>3</v>
      </c>
      <c r="B533" s="244">
        <f t="shared" si="302"/>
        <v>30155600.010000002</v>
      </c>
      <c r="C533" s="246">
        <f t="shared" ref="C533" si="306">+C532+100</f>
        <v>155600.01</v>
      </c>
      <c r="D533" s="246">
        <v>29804</v>
      </c>
    </row>
    <row r="534" spans="1:4" x14ac:dyDescent="0.2">
      <c r="A534" s="247">
        <v>3</v>
      </c>
      <c r="B534" s="244">
        <f t="shared" si="302"/>
        <v>30155700.010000002</v>
      </c>
      <c r="C534" s="246">
        <f t="shared" ref="C534" si="307">+C533+100</f>
        <v>155700.01</v>
      </c>
      <c r="D534" s="246">
        <v>29605</v>
      </c>
    </row>
    <row r="535" spans="1:4" x14ac:dyDescent="0.2">
      <c r="A535" s="247">
        <v>3</v>
      </c>
      <c r="B535" s="244">
        <f t="shared" si="302"/>
        <v>30155800.010000002</v>
      </c>
      <c r="C535" s="246">
        <f t="shared" ref="C535" si="308">+C534+100</f>
        <v>155800.01</v>
      </c>
      <c r="D535" s="246">
        <v>29407</v>
      </c>
    </row>
    <row r="536" spans="1:4" x14ac:dyDescent="0.2">
      <c r="A536" s="247">
        <v>3</v>
      </c>
      <c r="B536" s="244">
        <f t="shared" si="302"/>
        <v>30155900.010000002</v>
      </c>
      <c r="C536" s="246">
        <f t="shared" ref="C536" si="309">+C535+100</f>
        <v>155900.01</v>
      </c>
      <c r="D536" s="246">
        <v>29210</v>
      </c>
    </row>
    <row r="537" spans="1:4" x14ac:dyDescent="0.2">
      <c r="A537" s="247">
        <v>3</v>
      </c>
      <c r="B537" s="244">
        <f t="shared" si="302"/>
        <v>30156000.010000002</v>
      </c>
      <c r="C537" s="246">
        <f t="shared" ref="C537" si="310">+C536+100</f>
        <v>156000.01</v>
      </c>
      <c r="D537" s="246">
        <v>29013</v>
      </c>
    </row>
    <row r="538" spans="1:4" x14ac:dyDescent="0.2">
      <c r="A538" s="247">
        <v>3</v>
      </c>
      <c r="B538" s="244">
        <f t="shared" si="302"/>
        <v>30156100.010000002</v>
      </c>
      <c r="C538" s="246">
        <f t="shared" ref="C538" si="311">+C537+100</f>
        <v>156100.01</v>
      </c>
      <c r="D538" s="246">
        <v>28817</v>
      </c>
    </row>
    <row r="539" spans="1:4" x14ac:dyDescent="0.2">
      <c r="A539" s="247">
        <v>3</v>
      </c>
      <c r="B539" s="244">
        <f t="shared" si="302"/>
        <v>30156200.010000002</v>
      </c>
      <c r="C539" s="246">
        <f t="shared" ref="C539" si="312">+C538+100</f>
        <v>156200.01</v>
      </c>
      <c r="D539" s="246">
        <v>28621</v>
      </c>
    </row>
    <row r="540" spans="1:4" x14ac:dyDescent="0.2">
      <c r="A540" s="247">
        <v>3</v>
      </c>
      <c r="B540" s="244">
        <f t="shared" si="302"/>
        <v>30156300.010000002</v>
      </c>
      <c r="C540" s="246">
        <f t="shared" ref="C540" si="313">+C539+100</f>
        <v>156300.01</v>
      </c>
      <c r="D540" s="246">
        <v>28426</v>
      </c>
    </row>
    <row r="541" spans="1:4" x14ac:dyDescent="0.2">
      <c r="A541" s="247">
        <v>3</v>
      </c>
      <c r="B541" s="244">
        <f t="shared" si="302"/>
        <v>30156400.010000002</v>
      </c>
      <c r="C541" s="246">
        <f t="shared" ref="C541" si="314">+C540+100</f>
        <v>156400.01</v>
      </c>
      <c r="D541" s="246">
        <v>28231</v>
      </c>
    </row>
    <row r="542" spans="1:4" x14ac:dyDescent="0.2">
      <c r="A542" s="247">
        <v>3</v>
      </c>
      <c r="B542" s="244">
        <f t="shared" si="302"/>
        <v>30156500.010000002</v>
      </c>
      <c r="C542" s="246">
        <f t="shared" ref="C542" si="315">+C541+100</f>
        <v>156500.01</v>
      </c>
      <c r="D542" s="246">
        <v>28037</v>
      </c>
    </row>
    <row r="543" spans="1:4" x14ac:dyDescent="0.2">
      <c r="A543" s="247">
        <v>3</v>
      </c>
      <c r="B543" s="244">
        <f t="shared" si="302"/>
        <v>30156600.010000002</v>
      </c>
      <c r="C543" s="246">
        <f t="shared" ref="C543" si="316">+C542+100</f>
        <v>156600.01</v>
      </c>
      <c r="D543" s="246">
        <v>27844</v>
      </c>
    </row>
    <row r="544" spans="1:4" x14ac:dyDescent="0.2">
      <c r="A544" s="247">
        <v>3</v>
      </c>
      <c r="B544" s="244">
        <f t="shared" si="302"/>
        <v>30156700.010000002</v>
      </c>
      <c r="C544" s="246">
        <f t="shared" ref="C544" si="317">+C543+100</f>
        <v>156700.01</v>
      </c>
      <c r="D544" s="246">
        <v>27651</v>
      </c>
    </row>
    <row r="545" spans="1:4" x14ac:dyDescent="0.2">
      <c r="A545" s="247">
        <v>3</v>
      </c>
      <c r="B545" s="244">
        <f t="shared" si="302"/>
        <v>30156800.010000002</v>
      </c>
      <c r="C545" s="246">
        <f t="shared" ref="C545" si="318">+C544+100</f>
        <v>156800.01</v>
      </c>
      <c r="D545" s="246">
        <v>27458</v>
      </c>
    </row>
    <row r="546" spans="1:4" x14ac:dyDescent="0.2">
      <c r="A546" s="247">
        <v>3</v>
      </c>
      <c r="B546" s="244">
        <f t="shared" si="302"/>
        <v>30156900.010000002</v>
      </c>
      <c r="C546" s="246">
        <f t="shared" ref="C546" si="319">+C545+100</f>
        <v>156900.01</v>
      </c>
      <c r="D546" s="246">
        <v>27266</v>
      </c>
    </row>
    <row r="547" spans="1:4" x14ac:dyDescent="0.2">
      <c r="A547" s="247">
        <v>3</v>
      </c>
      <c r="B547" s="244">
        <f t="shared" si="302"/>
        <v>30157000.010000002</v>
      </c>
      <c r="C547" s="246">
        <f t="shared" ref="C547" si="320">+C546+100</f>
        <v>157000.01</v>
      </c>
      <c r="D547" s="246">
        <v>27074</v>
      </c>
    </row>
    <row r="548" spans="1:4" x14ac:dyDescent="0.2">
      <c r="A548" s="247">
        <v>3</v>
      </c>
      <c r="B548" s="244">
        <f t="shared" si="302"/>
        <v>30157100.010000002</v>
      </c>
      <c r="C548" s="246">
        <f t="shared" ref="C548" si="321">+C547+100</f>
        <v>157100.01</v>
      </c>
      <c r="D548" s="246">
        <v>26883</v>
      </c>
    </row>
    <row r="549" spans="1:4" x14ac:dyDescent="0.2">
      <c r="A549" s="247">
        <v>3</v>
      </c>
      <c r="B549" s="244">
        <f t="shared" si="302"/>
        <v>30157200.010000002</v>
      </c>
      <c r="C549" s="246">
        <f t="shared" ref="C549" si="322">+C548+100</f>
        <v>157200.01</v>
      </c>
      <c r="D549" s="246">
        <v>26692</v>
      </c>
    </row>
    <row r="550" spans="1:4" x14ac:dyDescent="0.2">
      <c r="A550" s="247">
        <v>3</v>
      </c>
      <c r="B550" s="244">
        <f t="shared" si="302"/>
        <v>30157300.010000002</v>
      </c>
      <c r="C550" s="246">
        <f t="shared" ref="C550" si="323">+C549+100</f>
        <v>157300.01</v>
      </c>
      <c r="D550" s="246">
        <v>26501</v>
      </c>
    </row>
    <row r="551" spans="1:4" x14ac:dyDescent="0.2">
      <c r="A551" s="247">
        <v>3</v>
      </c>
      <c r="B551" s="244">
        <f t="shared" si="302"/>
        <v>30157400.010000002</v>
      </c>
      <c r="C551" s="246">
        <f t="shared" ref="C551" si="324">+C550+100</f>
        <v>157400.01</v>
      </c>
      <c r="D551" s="246">
        <v>26311</v>
      </c>
    </row>
    <row r="552" spans="1:4" x14ac:dyDescent="0.2">
      <c r="A552" s="247">
        <v>3</v>
      </c>
      <c r="B552" s="244">
        <f t="shared" si="302"/>
        <v>30157500.010000002</v>
      </c>
      <c r="C552" s="246">
        <f t="shared" ref="C552" si="325">+C551+100</f>
        <v>157500.01</v>
      </c>
      <c r="D552" s="246">
        <v>26122</v>
      </c>
    </row>
    <row r="553" spans="1:4" x14ac:dyDescent="0.2">
      <c r="A553" s="247">
        <v>3</v>
      </c>
      <c r="B553" s="244">
        <f t="shared" si="302"/>
        <v>30157600.010000002</v>
      </c>
      <c r="C553" s="246">
        <f t="shared" ref="C553" si="326">+C552+100</f>
        <v>157600.01</v>
      </c>
      <c r="D553" s="246">
        <v>25933</v>
      </c>
    </row>
    <row r="554" spans="1:4" x14ac:dyDescent="0.2">
      <c r="A554" s="247">
        <v>3</v>
      </c>
      <c r="B554" s="244">
        <f t="shared" si="302"/>
        <v>30157700.010000002</v>
      </c>
      <c r="C554" s="246">
        <f t="shared" ref="C554" si="327">+C553+100</f>
        <v>157700.01</v>
      </c>
      <c r="D554" s="246">
        <v>25744</v>
      </c>
    </row>
    <row r="555" spans="1:4" x14ac:dyDescent="0.2">
      <c r="A555" s="247">
        <v>3</v>
      </c>
      <c r="B555" s="244">
        <f t="shared" si="302"/>
        <v>30157800.010000002</v>
      </c>
      <c r="C555" s="246">
        <f t="shared" ref="C555" si="328">+C554+100</f>
        <v>157800.01</v>
      </c>
      <c r="D555" s="246">
        <v>25556</v>
      </c>
    </row>
    <row r="556" spans="1:4" x14ac:dyDescent="0.2">
      <c r="A556" s="247">
        <v>3</v>
      </c>
      <c r="B556" s="244">
        <f t="shared" si="302"/>
        <v>30157900.010000002</v>
      </c>
      <c r="C556" s="246">
        <f t="shared" ref="C556" si="329">+C555+100</f>
        <v>157900.01</v>
      </c>
      <c r="D556" s="246">
        <v>25368</v>
      </c>
    </row>
    <row r="557" spans="1:4" x14ac:dyDescent="0.2">
      <c r="A557" s="247">
        <v>3</v>
      </c>
      <c r="B557" s="244">
        <f t="shared" si="302"/>
        <v>30158000.010000002</v>
      </c>
      <c r="C557" s="246">
        <f t="shared" ref="C557" si="330">+C556+100</f>
        <v>158000.01</v>
      </c>
      <c r="D557" s="246">
        <v>25181</v>
      </c>
    </row>
    <row r="558" spans="1:4" x14ac:dyDescent="0.2">
      <c r="A558" s="247">
        <v>3</v>
      </c>
      <c r="B558" s="244">
        <f t="shared" si="302"/>
        <v>30158100.010000002</v>
      </c>
      <c r="C558" s="246">
        <f t="shared" ref="C558" si="331">+C557+100</f>
        <v>158100.01</v>
      </c>
      <c r="D558" s="246">
        <v>24994</v>
      </c>
    </row>
    <row r="559" spans="1:4" x14ac:dyDescent="0.2">
      <c r="A559" s="247">
        <v>3</v>
      </c>
      <c r="B559" s="244">
        <f t="shared" si="302"/>
        <v>30158200.010000002</v>
      </c>
      <c r="C559" s="246">
        <f t="shared" ref="C559" si="332">+C558+100</f>
        <v>158200.01</v>
      </c>
      <c r="D559" s="246">
        <v>24807</v>
      </c>
    </row>
    <row r="560" spans="1:4" x14ac:dyDescent="0.2">
      <c r="A560" s="247">
        <v>3</v>
      </c>
      <c r="B560" s="244">
        <f t="shared" si="302"/>
        <v>30158300.010000002</v>
      </c>
      <c r="C560" s="246">
        <f t="shared" ref="C560" si="333">+C559+100</f>
        <v>158300.01</v>
      </c>
      <c r="D560" s="246">
        <v>24621</v>
      </c>
    </row>
    <row r="561" spans="1:4" x14ac:dyDescent="0.2">
      <c r="A561" s="247">
        <v>3</v>
      </c>
      <c r="B561" s="244">
        <f t="shared" si="302"/>
        <v>30158400.010000002</v>
      </c>
      <c r="C561" s="246">
        <f t="shared" ref="C561" si="334">+C560+100</f>
        <v>158400.01</v>
      </c>
      <c r="D561" s="246">
        <v>24435</v>
      </c>
    </row>
    <row r="562" spans="1:4" x14ac:dyDescent="0.2">
      <c r="A562" s="247">
        <v>3</v>
      </c>
      <c r="B562" s="244">
        <f t="shared" si="302"/>
        <v>30158500.010000002</v>
      </c>
      <c r="C562" s="246">
        <f t="shared" ref="C562" si="335">+C561+100</f>
        <v>158500.01</v>
      </c>
      <c r="D562" s="246">
        <v>24249</v>
      </c>
    </row>
    <row r="563" spans="1:4" x14ac:dyDescent="0.2">
      <c r="A563" s="247">
        <v>3</v>
      </c>
      <c r="B563" s="244">
        <f t="shared" si="302"/>
        <v>30158600.010000002</v>
      </c>
      <c r="C563" s="246">
        <f t="shared" ref="C563" si="336">+C562+100</f>
        <v>158600.01</v>
      </c>
      <c r="D563" s="246">
        <v>24064</v>
      </c>
    </row>
    <row r="564" spans="1:4" x14ac:dyDescent="0.2">
      <c r="A564" s="247">
        <v>3</v>
      </c>
      <c r="B564" s="244">
        <f t="shared" si="302"/>
        <v>30158700.010000002</v>
      </c>
      <c r="C564" s="246">
        <f t="shared" ref="C564" si="337">+C563+100</f>
        <v>158700.01</v>
      </c>
      <c r="D564" s="246">
        <v>23879</v>
      </c>
    </row>
    <row r="565" spans="1:4" x14ac:dyDescent="0.2">
      <c r="A565" s="247">
        <v>3</v>
      </c>
      <c r="B565" s="244">
        <f t="shared" si="302"/>
        <v>30158800.010000002</v>
      </c>
      <c r="C565" s="246">
        <f t="shared" ref="C565" si="338">+C564+100</f>
        <v>158800.01</v>
      </c>
      <c r="D565" s="246">
        <v>23695</v>
      </c>
    </row>
    <row r="566" spans="1:4" x14ac:dyDescent="0.2">
      <c r="A566" s="247">
        <v>3</v>
      </c>
      <c r="B566" s="244">
        <f t="shared" si="302"/>
        <v>30158900.010000002</v>
      </c>
      <c r="C566" s="246">
        <f t="shared" ref="C566" si="339">+C565+100</f>
        <v>158900.01</v>
      </c>
      <c r="D566" s="246">
        <v>23511</v>
      </c>
    </row>
    <row r="567" spans="1:4" x14ac:dyDescent="0.2">
      <c r="A567" s="247">
        <v>3</v>
      </c>
      <c r="B567" s="244">
        <f t="shared" si="302"/>
        <v>30159000.010000002</v>
      </c>
      <c r="C567" s="246">
        <f t="shared" ref="C567" si="340">+C566+100</f>
        <v>159000.01</v>
      </c>
      <c r="D567" s="246">
        <v>23327</v>
      </c>
    </row>
    <row r="568" spans="1:4" x14ac:dyDescent="0.2">
      <c r="A568" s="247">
        <v>3</v>
      </c>
      <c r="B568" s="244">
        <f t="shared" si="302"/>
        <v>30159100.010000002</v>
      </c>
      <c r="C568" s="246">
        <f t="shared" ref="C568" si="341">+C567+100</f>
        <v>159100.01</v>
      </c>
      <c r="D568" s="246">
        <v>23143</v>
      </c>
    </row>
    <row r="569" spans="1:4" x14ac:dyDescent="0.2">
      <c r="A569" s="247">
        <v>3</v>
      </c>
      <c r="B569" s="244">
        <f t="shared" si="302"/>
        <v>30159200.010000002</v>
      </c>
      <c r="C569" s="246">
        <f t="shared" ref="C569" si="342">+C568+100</f>
        <v>159200.01</v>
      </c>
      <c r="D569" s="246">
        <v>22960</v>
      </c>
    </row>
    <row r="570" spans="1:4" x14ac:dyDescent="0.2">
      <c r="A570" s="247">
        <v>3</v>
      </c>
      <c r="B570" s="244">
        <f t="shared" si="302"/>
        <v>30159300.010000002</v>
      </c>
      <c r="C570" s="246">
        <f t="shared" ref="C570" si="343">+C569+100</f>
        <v>159300.01</v>
      </c>
      <c r="D570" s="246">
        <v>22778</v>
      </c>
    </row>
    <row r="571" spans="1:4" x14ac:dyDescent="0.2">
      <c r="A571" s="247">
        <v>3</v>
      </c>
      <c r="B571" s="244">
        <f t="shared" si="302"/>
        <v>30159400.010000002</v>
      </c>
      <c r="C571" s="246">
        <f t="shared" ref="C571" si="344">+C570+100</f>
        <v>159400.01</v>
      </c>
      <c r="D571" s="246">
        <v>22595</v>
      </c>
    </row>
    <row r="572" spans="1:4" x14ac:dyDescent="0.2">
      <c r="A572" s="247">
        <v>3</v>
      </c>
      <c r="B572" s="244">
        <f t="shared" si="302"/>
        <v>30159500.010000002</v>
      </c>
      <c r="C572" s="246">
        <f t="shared" ref="C572" si="345">+C571+100</f>
        <v>159500.01</v>
      </c>
      <c r="D572" s="246">
        <v>22413</v>
      </c>
    </row>
    <row r="573" spans="1:4" x14ac:dyDescent="0.2">
      <c r="A573" s="247">
        <v>3</v>
      </c>
      <c r="B573" s="244">
        <f t="shared" si="302"/>
        <v>30159600.010000002</v>
      </c>
      <c r="C573" s="246">
        <f t="shared" ref="C573" si="346">+C572+100</f>
        <v>159600.01</v>
      </c>
      <c r="D573" s="246">
        <v>22231</v>
      </c>
    </row>
    <row r="574" spans="1:4" x14ac:dyDescent="0.2">
      <c r="A574" s="247">
        <v>3</v>
      </c>
      <c r="B574" s="244">
        <f t="shared" si="302"/>
        <v>30159700.010000002</v>
      </c>
      <c r="C574" s="246">
        <f t="shared" ref="C574" si="347">+C573+100</f>
        <v>159700.01</v>
      </c>
      <c r="D574" s="246">
        <v>22050</v>
      </c>
    </row>
    <row r="575" spans="1:4" x14ac:dyDescent="0.2">
      <c r="A575" s="247">
        <v>3</v>
      </c>
      <c r="B575" s="244">
        <f t="shared" si="302"/>
        <v>30159800.010000002</v>
      </c>
      <c r="C575" s="246">
        <f t="shared" ref="C575" si="348">+C574+100</f>
        <v>159800.01</v>
      </c>
      <c r="D575" s="246">
        <v>21869</v>
      </c>
    </row>
    <row r="576" spans="1:4" x14ac:dyDescent="0.2">
      <c r="A576" s="247">
        <v>3</v>
      </c>
      <c r="B576" s="244">
        <f t="shared" si="302"/>
        <v>30159900.010000002</v>
      </c>
      <c r="C576" s="246">
        <f t="shared" ref="C576" si="349">+C575+100</f>
        <v>159900.01</v>
      </c>
      <c r="D576" s="246">
        <v>21688</v>
      </c>
    </row>
    <row r="577" spans="1:4" x14ac:dyDescent="0.2">
      <c r="A577" s="247">
        <v>3</v>
      </c>
      <c r="B577" s="244">
        <f t="shared" si="302"/>
        <v>30160000.010000002</v>
      </c>
      <c r="C577" s="246">
        <f t="shared" ref="C577" si="350">+C576+100</f>
        <v>160000.01</v>
      </c>
      <c r="D577" s="246">
        <v>21507</v>
      </c>
    </row>
    <row r="578" spans="1:4" x14ac:dyDescent="0.2">
      <c r="A578" s="247">
        <v>3</v>
      </c>
      <c r="B578" s="244">
        <f t="shared" si="302"/>
        <v>30160100.010000002</v>
      </c>
      <c r="C578" s="246">
        <f t="shared" ref="C578" si="351">+C577+100</f>
        <v>160100.01</v>
      </c>
      <c r="D578" s="246">
        <v>21327</v>
      </c>
    </row>
    <row r="579" spans="1:4" x14ac:dyDescent="0.2">
      <c r="A579" s="247">
        <v>3</v>
      </c>
      <c r="B579" s="244">
        <f t="shared" si="302"/>
        <v>30160200.010000002</v>
      </c>
      <c r="C579" s="246">
        <f t="shared" ref="C579" si="352">+C578+100</f>
        <v>160200.01</v>
      </c>
      <c r="D579" s="246">
        <v>21147</v>
      </c>
    </row>
    <row r="580" spans="1:4" x14ac:dyDescent="0.2">
      <c r="A580" s="247">
        <v>3</v>
      </c>
      <c r="B580" s="244">
        <f t="shared" si="302"/>
        <v>30160300.010000002</v>
      </c>
      <c r="C580" s="246">
        <f t="shared" ref="C580" si="353">+C579+100</f>
        <v>160300.01</v>
      </c>
      <c r="D580" s="246">
        <v>20968</v>
      </c>
    </row>
    <row r="581" spans="1:4" x14ac:dyDescent="0.2">
      <c r="A581" s="247">
        <v>3</v>
      </c>
      <c r="B581" s="244">
        <f t="shared" si="302"/>
        <v>30160400.010000002</v>
      </c>
      <c r="C581" s="246">
        <f t="shared" ref="C581" si="354">+C580+100</f>
        <v>160400.01</v>
      </c>
      <c r="D581" s="246">
        <v>20788</v>
      </c>
    </row>
    <row r="582" spans="1:4" x14ac:dyDescent="0.2">
      <c r="A582" s="247">
        <v>3</v>
      </c>
      <c r="B582" s="244">
        <f t="shared" si="302"/>
        <v>30160500.010000002</v>
      </c>
      <c r="C582" s="246">
        <f t="shared" ref="C582" si="355">+C581+100</f>
        <v>160500.01</v>
      </c>
      <c r="D582" s="246">
        <v>20609</v>
      </c>
    </row>
    <row r="583" spans="1:4" x14ac:dyDescent="0.2">
      <c r="A583" s="247">
        <v>3</v>
      </c>
      <c r="B583" s="244">
        <f t="shared" si="302"/>
        <v>30160600.010000002</v>
      </c>
      <c r="C583" s="246">
        <f t="shared" ref="C583" si="356">+C582+100</f>
        <v>160600.01</v>
      </c>
      <c r="D583" s="246">
        <v>20430</v>
      </c>
    </row>
    <row r="584" spans="1:4" x14ac:dyDescent="0.2">
      <c r="A584" s="247">
        <v>3</v>
      </c>
      <c r="B584" s="244">
        <f t="shared" si="302"/>
        <v>30160700.010000002</v>
      </c>
      <c r="C584" s="246">
        <f t="shared" ref="C584" si="357">+C583+100</f>
        <v>160700.01</v>
      </c>
      <c r="D584" s="246">
        <v>20252</v>
      </c>
    </row>
    <row r="585" spans="1:4" x14ac:dyDescent="0.2">
      <c r="A585" s="247">
        <v>3</v>
      </c>
      <c r="B585" s="244">
        <f t="shared" si="302"/>
        <v>30160800.010000002</v>
      </c>
      <c r="C585" s="246">
        <f t="shared" ref="C585" si="358">+C584+100</f>
        <v>160800.01</v>
      </c>
      <c r="D585" s="246">
        <v>20074</v>
      </c>
    </row>
    <row r="586" spans="1:4" x14ac:dyDescent="0.2">
      <c r="A586" s="247">
        <v>3</v>
      </c>
      <c r="B586" s="244">
        <f t="shared" si="302"/>
        <v>30160900.010000002</v>
      </c>
      <c r="C586" s="246">
        <f t="shared" ref="C586" si="359">+C585+100</f>
        <v>160900.01</v>
      </c>
      <c r="D586" s="246">
        <v>19896</v>
      </c>
    </row>
    <row r="587" spans="1:4" x14ac:dyDescent="0.2">
      <c r="A587" s="247">
        <v>3</v>
      </c>
      <c r="B587" s="244">
        <f t="shared" si="302"/>
        <v>30161000.010000002</v>
      </c>
      <c r="C587" s="246">
        <f t="shared" ref="C587" si="360">+C586+100</f>
        <v>161000.01</v>
      </c>
      <c r="D587" s="246">
        <v>19718</v>
      </c>
    </row>
    <row r="588" spans="1:4" x14ac:dyDescent="0.2">
      <c r="A588" s="247">
        <v>3</v>
      </c>
      <c r="B588" s="244">
        <f t="shared" si="302"/>
        <v>30161100.010000002</v>
      </c>
      <c r="C588" s="246">
        <f t="shared" ref="C588" si="361">+C587+100</f>
        <v>161100.01</v>
      </c>
      <c r="D588" s="246">
        <v>19541</v>
      </c>
    </row>
    <row r="589" spans="1:4" x14ac:dyDescent="0.2">
      <c r="A589" s="247">
        <v>3</v>
      </c>
      <c r="B589" s="244">
        <f t="shared" si="302"/>
        <v>30161200.010000002</v>
      </c>
      <c r="C589" s="246">
        <f t="shared" ref="C589" si="362">+C588+100</f>
        <v>161200.01</v>
      </c>
      <c r="D589" s="246">
        <v>19364</v>
      </c>
    </row>
    <row r="590" spans="1:4" x14ac:dyDescent="0.2">
      <c r="A590" s="247">
        <v>3</v>
      </c>
      <c r="B590" s="244">
        <f t="shared" si="302"/>
        <v>30161300.010000002</v>
      </c>
      <c r="C590" s="246">
        <f t="shared" ref="C590" si="363">+C589+100</f>
        <v>161300.01</v>
      </c>
      <c r="D590" s="246">
        <v>19187</v>
      </c>
    </row>
    <row r="591" spans="1:4" x14ac:dyDescent="0.2">
      <c r="A591" s="247">
        <v>3</v>
      </c>
      <c r="B591" s="244">
        <f t="shared" si="302"/>
        <v>30161400.010000002</v>
      </c>
      <c r="C591" s="246">
        <f t="shared" ref="C591" si="364">+C590+100</f>
        <v>161400.01</v>
      </c>
      <c r="D591" s="246">
        <v>19010</v>
      </c>
    </row>
    <row r="592" spans="1:4" x14ac:dyDescent="0.2">
      <c r="A592" s="247">
        <v>3</v>
      </c>
      <c r="B592" s="244">
        <f t="shared" si="302"/>
        <v>30161500.010000002</v>
      </c>
      <c r="C592" s="246">
        <f t="shared" ref="C592" si="365">+C591+100</f>
        <v>161500.01</v>
      </c>
      <c r="D592" s="246">
        <v>18834</v>
      </c>
    </row>
    <row r="593" spans="1:4" x14ac:dyDescent="0.2">
      <c r="A593" s="247">
        <v>3</v>
      </c>
      <c r="B593" s="244">
        <f t="shared" si="302"/>
        <v>30161600.010000002</v>
      </c>
      <c r="C593" s="246">
        <f t="shared" ref="C593" si="366">+C592+100</f>
        <v>161600.01</v>
      </c>
      <c r="D593" s="246">
        <v>18658</v>
      </c>
    </row>
    <row r="594" spans="1:4" x14ac:dyDescent="0.2">
      <c r="A594" s="247">
        <v>3</v>
      </c>
      <c r="B594" s="244">
        <f t="shared" ref="B594:B657" si="367">+A594*10000000+C594</f>
        <v>30161700.010000002</v>
      </c>
      <c r="C594" s="246">
        <f t="shared" ref="C594" si="368">+C593+100</f>
        <v>161700.01</v>
      </c>
      <c r="D594" s="246">
        <v>18482</v>
      </c>
    </row>
    <row r="595" spans="1:4" x14ac:dyDescent="0.2">
      <c r="A595" s="247">
        <v>3</v>
      </c>
      <c r="B595" s="244">
        <f t="shared" si="367"/>
        <v>30161800.010000002</v>
      </c>
      <c r="C595" s="246">
        <f t="shared" ref="C595" si="369">+C594+100</f>
        <v>161800.01</v>
      </c>
      <c r="D595" s="246">
        <v>18307</v>
      </c>
    </row>
    <row r="596" spans="1:4" x14ac:dyDescent="0.2">
      <c r="A596" s="247">
        <v>3</v>
      </c>
      <c r="B596" s="244">
        <f t="shared" si="367"/>
        <v>30161900.010000002</v>
      </c>
      <c r="C596" s="246">
        <f t="shared" ref="C596" si="370">+C595+100</f>
        <v>161900.01</v>
      </c>
      <c r="D596" s="246">
        <v>18132</v>
      </c>
    </row>
    <row r="597" spans="1:4" x14ac:dyDescent="0.2">
      <c r="A597" s="247">
        <v>3</v>
      </c>
      <c r="B597" s="244">
        <f t="shared" si="367"/>
        <v>30162000.010000002</v>
      </c>
      <c r="C597" s="246">
        <f t="shared" ref="C597" si="371">+C596+100</f>
        <v>162000.01</v>
      </c>
      <c r="D597" s="246">
        <v>17957</v>
      </c>
    </row>
    <row r="598" spans="1:4" x14ac:dyDescent="0.2">
      <c r="A598" s="247">
        <v>3</v>
      </c>
      <c r="B598" s="244">
        <f t="shared" si="367"/>
        <v>30162100.010000002</v>
      </c>
      <c r="C598" s="246">
        <f t="shared" ref="C598" si="372">+C597+100</f>
        <v>162100.01</v>
      </c>
      <c r="D598" s="246">
        <v>17782</v>
      </c>
    </row>
    <row r="599" spans="1:4" x14ac:dyDescent="0.2">
      <c r="A599" s="247">
        <v>3</v>
      </c>
      <c r="B599" s="244">
        <f t="shared" si="367"/>
        <v>30162200.010000002</v>
      </c>
      <c r="C599" s="246">
        <f t="shared" ref="C599" si="373">+C598+100</f>
        <v>162200.01</v>
      </c>
      <c r="D599" s="246">
        <v>17607</v>
      </c>
    </row>
    <row r="600" spans="1:4" x14ac:dyDescent="0.2">
      <c r="A600" s="247">
        <v>3</v>
      </c>
      <c r="B600" s="244">
        <f t="shared" si="367"/>
        <v>30162300.010000002</v>
      </c>
      <c r="C600" s="246">
        <f t="shared" ref="C600" si="374">+C599+100</f>
        <v>162300.01</v>
      </c>
      <c r="D600" s="246">
        <v>17433</v>
      </c>
    </row>
    <row r="601" spans="1:4" x14ac:dyDescent="0.2">
      <c r="A601" s="247">
        <v>3</v>
      </c>
      <c r="B601" s="244">
        <f t="shared" si="367"/>
        <v>30162400.010000002</v>
      </c>
      <c r="C601" s="246">
        <f t="shared" ref="C601" si="375">+C600+100</f>
        <v>162400.01</v>
      </c>
      <c r="D601" s="246">
        <v>17259</v>
      </c>
    </row>
    <row r="602" spans="1:4" x14ac:dyDescent="0.2">
      <c r="A602" s="247">
        <v>3</v>
      </c>
      <c r="B602" s="244">
        <f t="shared" si="367"/>
        <v>30162500.010000002</v>
      </c>
      <c r="C602" s="246">
        <f t="shared" ref="C602" si="376">+C601+100</f>
        <v>162500.01</v>
      </c>
      <c r="D602" s="246">
        <v>17085</v>
      </c>
    </row>
    <row r="603" spans="1:4" x14ac:dyDescent="0.2">
      <c r="A603" s="247">
        <v>3</v>
      </c>
      <c r="B603" s="244">
        <f t="shared" si="367"/>
        <v>30162600.010000002</v>
      </c>
      <c r="C603" s="246">
        <f t="shared" ref="C603" si="377">+C602+100</f>
        <v>162600.01</v>
      </c>
      <c r="D603" s="246">
        <v>16911</v>
      </c>
    </row>
    <row r="604" spans="1:4" x14ac:dyDescent="0.2">
      <c r="A604" s="247">
        <v>3</v>
      </c>
      <c r="B604" s="244">
        <f t="shared" si="367"/>
        <v>30162700.010000002</v>
      </c>
      <c r="C604" s="246">
        <f t="shared" ref="C604" si="378">+C603+100</f>
        <v>162700.01</v>
      </c>
      <c r="D604" s="246">
        <v>16738</v>
      </c>
    </row>
    <row r="605" spans="1:4" x14ac:dyDescent="0.2">
      <c r="A605" s="247">
        <v>3</v>
      </c>
      <c r="B605" s="244">
        <f t="shared" si="367"/>
        <v>30162800.010000002</v>
      </c>
      <c r="C605" s="246">
        <f t="shared" ref="C605" si="379">+C604+100</f>
        <v>162800.01</v>
      </c>
      <c r="D605" s="246">
        <v>16565</v>
      </c>
    </row>
    <row r="606" spans="1:4" x14ac:dyDescent="0.2">
      <c r="A606" s="247">
        <v>3</v>
      </c>
      <c r="B606" s="244">
        <f t="shared" si="367"/>
        <v>30162900.010000002</v>
      </c>
      <c r="C606" s="246">
        <f t="shared" ref="C606" si="380">+C605+100</f>
        <v>162900.01</v>
      </c>
      <c r="D606" s="246">
        <v>16392</v>
      </c>
    </row>
    <row r="607" spans="1:4" x14ac:dyDescent="0.2">
      <c r="A607" s="247">
        <v>3</v>
      </c>
      <c r="B607" s="244">
        <f t="shared" si="367"/>
        <v>30163000.010000002</v>
      </c>
      <c r="C607" s="246">
        <f t="shared" ref="C607" si="381">+C606+100</f>
        <v>163000.01</v>
      </c>
      <c r="D607" s="246">
        <v>16219</v>
      </c>
    </row>
    <row r="608" spans="1:4" x14ac:dyDescent="0.2">
      <c r="A608" s="247">
        <v>3</v>
      </c>
      <c r="B608" s="244">
        <f t="shared" si="367"/>
        <v>30163100.010000002</v>
      </c>
      <c r="C608" s="246">
        <f t="shared" ref="C608" si="382">+C607+100</f>
        <v>163100.01</v>
      </c>
      <c r="D608" s="246">
        <v>16047</v>
      </c>
    </row>
    <row r="609" spans="1:4" x14ac:dyDescent="0.2">
      <c r="A609" s="247">
        <v>3</v>
      </c>
      <c r="B609" s="244">
        <f t="shared" si="367"/>
        <v>30163200.010000002</v>
      </c>
      <c r="C609" s="246">
        <f t="shared" ref="C609" si="383">+C608+100</f>
        <v>163200.01</v>
      </c>
      <c r="D609" s="246">
        <v>15875</v>
      </c>
    </row>
    <row r="610" spans="1:4" x14ac:dyDescent="0.2">
      <c r="A610" s="247">
        <v>3</v>
      </c>
      <c r="B610" s="244">
        <f t="shared" si="367"/>
        <v>30163300.010000002</v>
      </c>
      <c r="C610" s="246">
        <f t="shared" ref="C610" si="384">+C609+100</f>
        <v>163300.01</v>
      </c>
      <c r="D610" s="246">
        <v>15703</v>
      </c>
    </row>
    <row r="611" spans="1:4" x14ac:dyDescent="0.2">
      <c r="A611" s="247">
        <v>3</v>
      </c>
      <c r="B611" s="244">
        <f t="shared" si="367"/>
        <v>30163400.010000002</v>
      </c>
      <c r="C611" s="246">
        <f t="shared" ref="C611" si="385">+C610+100</f>
        <v>163400.01</v>
      </c>
      <c r="D611" s="246">
        <v>15531</v>
      </c>
    </row>
    <row r="612" spans="1:4" x14ac:dyDescent="0.2">
      <c r="A612" s="247">
        <v>3</v>
      </c>
      <c r="B612" s="244">
        <f t="shared" si="367"/>
        <v>30163500.010000002</v>
      </c>
      <c r="C612" s="246">
        <f t="shared" ref="C612" si="386">+C611+100</f>
        <v>163500.01</v>
      </c>
      <c r="D612" s="246">
        <v>15359</v>
      </c>
    </row>
    <row r="613" spans="1:4" x14ac:dyDescent="0.2">
      <c r="A613" s="247">
        <v>3</v>
      </c>
      <c r="B613" s="244">
        <f t="shared" si="367"/>
        <v>30163600.010000002</v>
      </c>
      <c r="C613" s="246">
        <f t="shared" ref="C613" si="387">+C612+100</f>
        <v>163600.01</v>
      </c>
      <c r="D613" s="246">
        <v>15188</v>
      </c>
    </row>
    <row r="614" spans="1:4" x14ac:dyDescent="0.2">
      <c r="A614" s="247">
        <v>3</v>
      </c>
      <c r="B614" s="244">
        <f t="shared" si="367"/>
        <v>30163700.010000002</v>
      </c>
      <c r="C614" s="246">
        <f t="shared" ref="C614" si="388">+C613+100</f>
        <v>163700.01</v>
      </c>
      <c r="D614" s="246">
        <v>15017</v>
      </c>
    </row>
    <row r="615" spans="1:4" x14ac:dyDescent="0.2">
      <c r="A615" s="247">
        <v>3</v>
      </c>
      <c r="B615" s="244">
        <f t="shared" si="367"/>
        <v>30163800.010000002</v>
      </c>
      <c r="C615" s="246">
        <f t="shared" ref="C615" si="389">+C614+100</f>
        <v>163800.01</v>
      </c>
      <c r="D615" s="246">
        <v>14846</v>
      </c>
    </row>
    <row r="616" spans="1:4" x14ac:dyDescent="0.2">
      <c r="A616" s="247">
        <v>3</v>
      </c>
      <c r="B616" s="244">
        <f t="shared" si="367"/>
        <v>30163900.010000002</v>
      </c>
      <c r="C616" s="246">
        <f t="shared" ref="C616" si="390">+C615+100</f>
        <v>163900.01</v>
      </c>
      <c r="D616" s="246">
        <v>14675</v>
      </c>
    </row>
    <row r="617" spans="1:4" x14ac:dyDescent="0.2">
      <c r="A617" s="247">
        <v>3</v>
      </c>
      <c r="B617" s="244">
        <f t="shared" si="367"/>
        <v>30164000.010000002</v>
      </c>
      <c r="C617" s="246">
        <f t="shared" ref="C617" si="391">+C616+100</f>
        <v>164000.01</v>
      </c>
      <c r="D617" s="246">
        <v>14505</v>
      </c>
    </row>
    <row r="618" spans="1:4" x14ac:dyDescent="0.2">
      <c r="A618" s="247">
        <v>3</v>
      </c>
      <c r="B618" s="244">
        <f t="shared" si="367"/>
        <v>30164100.010000002</v>
      </c>
      <c r="C618" s="246">
        <f t="shared" ref="C618" si="392">+C617+100</f>
        <v>164100.01</v>
      </c>
      <c r="D618" s="246">
        <v>14334</v>
      </c>
    </row>
    <row r="619" spans="1:4" x14ac:dyDescent="0.2">
      <c r="A619" s="247">
        <v>3</v>
      </c>
      <c r="B619" s="244">
        <f t="shared" si="367"/>
        <v>30164200.010000002</v>
      </c>
      <c r="C619" s="246">
        <f t="shared" ref="C619" si="393">+C618+100</f>
        <v>164200.01</v>
      </c>
      <c r="D619" s="246">
        <v>14164</v>
      </c>
    </row>
    <row r="620" spans="1:4" x14ac:dyDescent="0.2">
      <c r="A620" s="247">
        <v>3</v>
      </c>
      <c r="B620" s="244">
        <f t="shared" si="367"/>
        <v>30164300.010000002</v>
      </c>
      <c r="C620" s="246">
        <f t="shared" ref="C620" si="394">+C619+100</f>
        <v>164300.01</v>
      </c>
      <c r="D620" s="246">
        <v>13994</v>
      </c>
    </row>
    <row r="621" spans="1:4" x14ac:dyDescent="0.2">
      <c r="A621" s="247">
        <v>3</v>
      </c>
      <c r="B621" s="244">
        <f t="shared" si="367"/>
        <v>30164400.010000002</v>
      </c>
      <c r="C621" s="246">
        <f t="shared" ref="C621" si="395">+C620+100</f>
        <v>164400.01</v>
      </c>
      <c r="D621" s="246">
        <v>13824</v>
      </c>
    </row>
    <row r="622" spans="1:4" x14ac:dyDescent="0.2">
      <c r="A622" s="247">
        <v>3</v>
      </c>
      <c r="B622" s="244">
        <f t="shared" si="367"/>
        <v>30164500.010000002</v>
      </c>
      <c r="C622" s="246">
        <f t="shared" ref="C622" si="396">+C621+100</f>
        <v>164500.01</v>
      </c>
      <c r="D622" s="246">
        <v>13655</v>
      </c>
    </row>
    <row r="623" spans="1:4" x14ac:dyDescent="0.2">
      <c r="A623" s="247">
        <v>3</v>
      </c>
      <c r="B623" s="244">
        <f t="shared" si="367"/>
        <v>30164600.010000002</v>
      </c>
      <c r="C623" s="246">
        <f t="shared" ref="C623" si="397">+C622+100</f>
        <v>164600.01</v>
      </c>
      <c r="D623" s="246">
        <v>13486</v>
      </c>
    </row>
    <row r="624" spans="1:4" x14ac:dyDescent="0.2">
      <c r="A624" s="247">
        <v>3</v>
      </c>
      <c r="B624" s="244">
        <f t="shared" si="367"/>
        <v>30164700.010000002</v>
      </c>
      <c r="C624" s="246">
        <f t="shared" ref="C624" si="398">+C623+100</f>
        <v>164700.01</v>
      </c>
      <c r="D624" s="246">
        <v>13317</v>
      </c>
    </row>
    <row r="625" spans="1:4" x14ac:dyDescent="0.2">
      <c r="A625" s="247">
        <v>3</v>
      </c>
      <c r="B625" s="244">
        <f t="shared" si="367"/>
        <v>30164800.010000002</v>
      </c>
      <c r="C625" s="246">
        <f t="shared" ref="C625" si="399">+C624+100</f>
        <v>164800.01</v>
      </c>
      <c r="D625" s="246">
        <v>13148</v>
      </c>
    </row>
    <row r="626" spans="1:4" x14ac:dyDescent="0.2">
      <c r="A626" s="247">
        <v>3</v>
      </c>
      <c r="B626" s="244">
        <f t="shared" si="367"/>
        <v>30164900.010000002</v>
      </c>
      <c r="C626" s="246">
        <f t="shared" ref="C626" si="400">+C625+100</f>
        <v>164900.01</v>
      </c>
      <c r="D626" s="246">
        <v>12979</v>
      </c>
    </row>
    <row r="627" spans="1:4" x14ac:dyDescent="0.2">
      <c r="A627" s="247">
        <v>3</v>
      </c>
      <c r="B627" s="244">
        <f t="shared" si="367"/>
        <v>30165000.010000002</v>
      </c>
      <c r="C627" s="246">
        <f t="shared" ref="C627" si="401">+C626+100</f>
        <v>165000.01</v>
      </c>
      <c r="D627" s="246">
        <v>12810</v>
      </c>
    </row>
    <row r="628" spans="1:4" x14ac:dyDescent="0.2">
      <c r="A628" s="247">
        <v>3</v>
      </c>
      <c r="B628" s="244">
        <f t="shared" si="367"/>
        <v>30165100.010000002</v>
      </c>
      <c r="C628" s="246">
        <f t="shared" ref="C628" si="402">+C627+100</f>
        <v>165100.01</v>
      </c>
      <c r="D628" s="246">
        <v>12642</v>
      </c>
    </row>
    <row r="629" spans="1:4" x14ac:dyDescent="0.2">
      <c r="A629" s="247">
        <v>3</v>
      </c>
      <c r="B629" s="244">
        <f t="shared" si="367"/>
        <v>30165200.010000002</v>
      </c>
      <c r="C629" s="246">
        <f t="shared" ref="C629" si="403">+C628+100</f>
        <v>165200.01</v>
      </c>
      <c r="D629" s="246">
        <v>12474</v>
      </c>
    </row>
    <row r="630" spans="1:4" x14ac:dyDescent="0.2">
      <c r="A630" s="247">
        <v>3</v>
      </c>
      <c r="B630" s="244">
        <f t="shared" si="367"/>
        <v>30165300.010000002</v>
      </c>
      <c r="C630" s="246">
        <f t="shared" ref="C630" si="404">+C629+100</f>
        <v>165300.01</v>
      </c>
      <c r="D630" s="246">
        <v>12306</v>
      </c>
    </row>
    <row r="631" spans="1:4" x14ac:dyDescent="0.2">
      <c r="A631" s="247">
        <v>3</v>
      </c>
      <c r="B631" s="244">
        <f t="shared" si="367"/>
        <v>30165400.010000002</v>
      </c>
      <c r="C631" s="246">
        <f t="shared" ref="C631" si="405">+C630+100</f>
        <v>165400.01</v>
      </c>
      <c r="D631" s="246">
        <v>12138</v>
      </c>
    </row>
    <row r="632" spans="1:4" x14ac:dyDescent="0.2">
      <c r="A632" s="247">
        <v>3</v>
      </c>
      <c r="B632" s="244">
        <f t="shared" si="367"/>
        <v>30165500.010000002</v>
      </c>
      <c r="C632" s="246">
        <f t="shared" ref="C632" si="406">+C631+100</f>
        <v>165500.01</v>
      </c>
      <c r="D632" s="246">
        <v>11970</v>
      </c>
    </row>
    <row r="633" spans="1:4" x14ac:dyDescent="0.2">
      <c r="A633" s="247">
        <v>3</v>
      </c>
      <c r="B633" s="244">
        <f t="shared" si="367"/>
        <v>30165600.010000002</v>
      </c>
      <c r="C633" s="246">
        <f t="shared" ref="C633" si="407">+C632+100</f>
        <v>165600.01</v>
      </c>
      <c r="D633" s="246">
        <v>11803</v>
      </c>
    </row>
    <row r="634" spans="1:4" x14ac:dyDescent="0.2">
      <c r="A634" s="247">
        <v>3</v>
      </c>
      <c r="B634" s="244">
        <f t="shared" si="367"/>
        <v>30165700.010000002</v>
      </c>
      <c r="C634" s="246">
        <f t="shared" ref="C634" si="408">+C633+100</f>
        <v>165700.01</v>
      </c>
      <c r="D634" s="246">
        <v>11636</v>
      </c>
    </row>
    <row r="635" spans="1:4" x14ac:dyDescent="0.2">
      <c r="A635" s="247">
        <v>3</v>
      </c>
      <c r="B635" s="244">
        <f t="shared" si="367"/>
        <v>30165800.010000002</v>
      </c>
      <c r="C635" s="246">
        <f t="shared" ref="C635" si="409">+C634+100</f>
        <v>165800.01</v>
      </c>
      <c r="D635" s="246">
        <v>11469</v>
      </c>
    </row>
    <row r="636" spans="1:4" x14ac:dyDescent="0.2">
      <c r="A636" s="247">
        <v>3</v>
      </c>
      <c r="B636" s="244">
        <f t="shared" si="367"/>
        <v>30165900.010000002</v>
      </c>
      <c r="C636" s="246">
        <f t="shared" ref="C636" si="410">+C635+100</f>
        <v>165900.01</v>
      </c>
      <c r="D636" s="246">
        <v>11302</v>
      </c>
    </row>
    <row r="637" spans="1:4" x14ac:dyDescent="0.2">
      <c r="A637" s="247">
        <v>3</v>
      </c>
      <c r="B637" s="244">
        <f t="shared" si="367"/>
        <v>30166000.010000002</v>
      </c>
      <c r="C637" s="246">
        <f t="shared" ref="C637" si="411">+C636+100</f>
        <v>166000.01</v>
      </c>
      <c r="D637" s="246">
        <v>11135</v>
      </c>
    </row>
    <row r="638" spans="1:4" x14ac:dyDescent="0.2">
      <c r="A638" s="247">
        <v>3</v>
      </c>
      <c r="B638" s="244">
        <f t="shared" si="367"/>
        <v>30166100.010000002</v>
      </c>
      <c r="C638" s="246">
        <f t="shared" ref="C638" si="412">+C637+100</f>
        <v>166100.01</v>
      </c>
      <c r="D638" s="246">
        <v>10969</v>
      </c>
    </row>
    <row r="639" spans="1:4" x14ac:dyDescent="0.2">
      <c r="A639" s="247">
        <v>3</v>
      </c>
      <c r="B639" s="244">
        <f t="shared" si="367"/>
        <v>30166200.010000002</v>
      </c>
      <c r="C639" s="246">
        <f t="shared" ref="C639" si="413">+C638+100</f>
        <v>166200.01</v>
      </c>
      <c r="D639" s="246">
        <v>10802</v>
      </c>
    </row>
    <row r="640" spans="1:4" x14ac:dyDescent="0.2">
      <c r="A640" s="247">
        <v>3</v>
      </c>
      <c r="B640" s="244">
        <f t="shared" si="367"/>
        <v>30166300.010000002</v>
      </c>
      <c r="C640" s="246">
        <f t="shared" ref="C640" si="414">+C639+100</f>
        <v>166300.01</v>
      </c>
      <c r="D640" s="246">
        <v>10636</v>
      </c>
    </row>
    <row r="641" spans="1:4" x14ac:dyDescent="0.2">
      <c r="A641" s="247">
        <v>3</v>
      </c>
      <c r="B641" s="244">
        <f t="shared" si="367"/>
        <v>30166400.010000002</v>
      </c>
      <c r="C641" s="246">
        <f t="shared" ref="C641" si="415">+C640+100</f>
        <v>166400.01</v>
      </c>
      <c r="D641" s="246">
        <v>10470</v>
      </c>
    </row>
    <row r="642" spans="1:4" x14ac:dyDescent="0.2">
      <c r="A642" s="247">
        <v>3</v>
      </c>
      <c r="B642" s="244">
        <f t="shared" si="367"/>
        <v>30166500.010000002</v>
      </c>
      <c r="C642" s="246">
        <f t="shared" ref="C642" si="416">+C641+100</f>
        <v>166500.01</v>
      </c>
      <c r="D642" s="246">
        <v>10304</v>
      </c>
    </row>
    <row r="643" spans="1:4" x14ac:dyDescent="0.2">
      <c r="A643" s="247">
        <v>3</v>
      </c>
      <c r="B643" s="244">
        <f t="shared" si="367"/>
        <v>30166600.010000002</v>
      </c>
      <c r="C643" s="246">
        <f t="shared" ref="C643" si="417">+C642+100</f>
        <v>166600.01</v>
      </c>
      <c r="D643" s="246">
        <v>10139</v>
      </c>
    </row>
    <row r="644" spans="1:4" x14ac:dyDescent="0.2">
      <c r="A644" s="247">
        <v>3</v>
      </c>
      <c r="B644" s="244">
        <f t="shared" si="367"/>
        <v>30166700.010000002</v>
      </c>
      <c r="C644" s="246">
        <f t="shared" ref="C644" si="418">+C643+100</f>
        <v>166700.01</v>
      </c>
      <c r="D644" s="246">
        <v>9973</v>
      </c>
    </row>
    <row r="645" spans="1:4" x14ac:dyDescent="0.2">
      <c r="A645" s="247">
        <v>3</v>
      </c>
      <c r="B645" s="244">
        <f t="shared" si="367"/>
        <v>30166800.010000002</v>
      </c>
      <c r="C645" s="246">
        <f t="shared" ref="C645" si="419">+C644+100</f>
        <v>166800.01</v>
      </c>
      <c r="D645" s="246">
        <v>9808</v>
      </c>
    </row>
    <row r="646" spans="1:4" x14ac:dyDescent="0.2">
      <c r="A646" s="247">
        <v>3</v>
      </c>
      <c r="B646" s="244">
        <f t="shared" si="367"/>
        <v>30166900.010000002</v>
      </c>
      <c r="C646" s="246">
        <f t="shared" ref="C646" si="420">+C645+100</f>
        <v>166900.01</v>
      </c>
      <c r="D646" s="246">
        <v>9643</v>
      </c>
    </row>
    <row r="647" spans="1:4" x14ac:dyDescent="0.2">
      <c r="A647" s="247">
        <v>3</v>
      </c>
      <c r="B647" s="244">
        <f t="shared" si="367"/>
        <v>30167000.010000002</v>
      </c>
      <c r="C647" s="246">
        <f t="shared" ref="C647" si="421">+C646+100</f>
        <v>167000.01</v>
      </c>
      <c r="D647" s="246">
        <v>9478</v>
      </c>
    </row>
    <row r="648" spans="1:4" x14ac:dyDescent="0.2">
      <c r="A648" s="247">
        <v>3</v>
      </c>
      <c r="B648" s="244">
        <f t="shared" si="367"/>
        <v>30167100.010000002</v>
      </c>
      <c r="C648" s="246">
        <f t="shared" ref="C648" si="422">+C647+100</f>
        <v>167100.01</v>
      </c>
      <c r="D648" s="246">
        <v>9313</v>
      </c>
    </row>
    <row r="649" spans="1:4" x14ac:dyDescent="0.2">
      <c r="A649" s="247">
        <v>3</v>
      </c>
      <c r="B649" s="244">
        <f t="shared" si="367"/>
        <v>30167200.010000002</v>
      </c>
      <c r="C649" s="246">
        <f t="shared" ref="C649" si="423">+C648+100</f>
        <v>167200.01</v>
      </c>
      <c r="D649" s="246">
        <v>9148</v>
      </c>
    </row>
    <row r="650" spans="1:4" x14ac:dyDescent="0.2">
      <c r="A650" s="247">
        <v>3</v>
      </c>
      <c r="B650" s="244">
        <f t="shared" si="367"/>
        <v>30167300.010000002</v>
      </c>
      <c r="C650" s="246">
        <f t="shared" ref="C650" si="424">+C649+100</f>
        <v>167300.01</v>
      </c>
      <c r="D650" s="246">
        <v>8983</v>
      </c>
    </row>
    <row r="651" spans="1:4" x14ac:dyDescent="0.2">
      <c r="A651" s="247">
        <v>3</v>
      </c>
      <c r="B651" s="244">
        <f t="shared" si="367"/>
        <v>30167400.010000002</v>
      </c>
      <c r="C651" s="246">
        <f t="shared" ref="C651" si="425">+C650+100</f>
        <v>167400.01</v>
      </c>
      <c r="D651" s="246">
        <v>8819</v>
      </c>
    </row>
    <row r="652" spans="1:4" x14ac:dyDescent="0.2">
      <c r="A652" s="247">
        <v>3</v>
      </c>
      <c r="B652" s="244">
        <f t="shared" si="367"/>
        <v>30167500.010000002</v>
      </c>
      <c r="C652" s="246">
        <f t="shared" ref="C652" si="426">+C651+100</f>
        <v>167500.01</v>
      </c>
      <c r="D652" s="246">
        <v>8655</v>
      </c>
    </row>
    <row r="653" spans="1:4" x14ac:dyDescent="0.2">
      <c r="A653" s="247">
        <v>3</v>
      </c>
      <c r="B653" s="244">
        <f t="shared" si="367"/>
        <v>30167600.010000002</v>
      </c>
      <c r="C653" s="246">
        <f t="shared" ref="C653" si="427">+C652+100</f>
        <v>167600.01</v>
      </c>
      <c r="D653" s="246">
        <v>8491</v>
      </c>
    </row>
    <row r="654" spans="1:4" x14ac:dyDescent="0.2">
      <c r="A654" s="247">
        <v>3</v>
      </c>
      <c r="B654" s="244">
        <f t="shared" si="367"/>
        <v>30167700.010000002</v>
      </c>
      <c r="C654" s="246">
        <f t="shared" ref="C654" si="428">+C653+100</f>
        <v>167700.01</v>
      </c>
      <c r="D654" s="246">
        <v>8327</v>
      </c>
    </row>
    <row r="655" spans="1:4" x14ac:dyDescent="0.2">
      <c r="A655" s="247">
        <v>3</v>
      </c>
      <c r="B655" s="244">
        <f t="shared" si="367"/>
        <v>30167800.010000002</v>
      </c>
      <c r="C655" s="246">
        <f t="shared" ref="C655" si="429">+C654+100</f>
        <v>167800.01</v>
      </c>
      <c r="D655" s="246">
        <v>8163</v>
      </c>
    </row>
    <row r="656" spans="1:4" x14ac:dyDescent="0.2">
      <c r="A656" s="247">
        <v>3</v>
      </c>
      <c r="B656" s="244">
        <f t="shared" si="367"/>
        <v>30167900.010000002</v>
      </c>
      <c r="C656" s="246">
        <f t="shared" ref="C656" si="430">+C655+100</f>
        <v>167900.01</v>
      </c>
      <c r="D656" s="246">
        <v>8000</v>
      </c>
    </row>
    <row r="657" spans="1:4" x14ac:dyDescent="0.2">
      <c r="A657" s="247">
        <v>3</v>
      </c>
      <c r="B657" s="244">
        <f t="shared" si="367"/>
        <v>30168000.010000002</v>
      </c>
      <c r="C657" s="246">
        <f t="shared" ref="C657" si="431">+C656+100</f>
        <v>168000.01</v>
      </c>
      <c r="D657" s="246">
        <v>7836</v>
      </c>
    </row>
    <row r="658" spans="1:4" x14ac:dyDescent="0.2">
      <c r="A658" s="247">
        <v>3</v>
      </c>
      <c r="B658" s="244">
        <f t="shared" ref="B658:B721" si="432">+A658*10000000+C658</f>
        <v>30168100.010000002</v>
      </c>
      <c r="C658" s="246">
        <f t="shared" ref="C658" si="433">+C657+100</f>
        <v>168100.01</v>
      </c>
      <c r="D658" s="246">
        <v>7673</v>
      </c>
    </row>
    <row r="659" spans="1:4" x14ac:dyDescent="0.2">
      <c r="A659" s="247">
        <v>3</v>
      </c>
      <c r="B659" s="244">
        <f t="shared" si="432"/>
        <v>30168200.010000002</v>
      </c>
      <c r="C659" s="246">
        <f t="shared" ref="C659" si="434">+C658+100</f>
        <v>168200.01</v>
      </c>
      <c r="D659" s="246">
        <v>7510</v>
      </c>
    </row>
    <row r="660" spans="1:4" x14ac:dyDescent="0.2">
      <c r="A660" s="247">
        <v>3</v>
      </c>
      <c r="B660" s="244">
        <f t="shared" si="432"/>
        <v>30168300.010000002</v>
      </c>
      <c r="C660" s="246">
        <f t="shared" ref="C660" si="435">+C659+100</f>
        <v>168300.01</v>
      </c>
      <c r="D660" s="246">
        <v>7347</v>
      </c>
    </row>
    <row r="661" spans="1:4" x14ac:dyDescent="0.2">
      <c r="A661" s="247">
        <v>3</v>
      </c>
      <c r="B661" s="244">
        <f t="shared" si="432"/>
        <v>30168400.010000002</v>
      </c>
      <c r="C661" s="246">
        <f t="shared" ref="C661" si="436">+C660+100</f>
        <v>168400.01</v>
      </c>
      <c r="D661" s="246">
        <v>7184</v>
      </c>
    </row>
    <row r="662" spans="1:4" x14ac:dyDescent="0.2">
      <c r="A662" s="247">
        <v>3</v>
      </c>
      <c r="B662" s="244">
        <f t="shared" si="432"/>
        <v>30168500.010000002</v>
      </c>
      <c r="C662" s="246">
        <f t="shared" ref="C662" si="437">+C661+100</f>
        <v>168500.01</v>
      </c>
      <c r="D662" s="246">
        <v>7022</v>
      </c>
    </row>
    <row r="663" spans="1:4" x14ac:dyDescent="0.2">
      <c r="A663" s="247">
        <v>3</v>
      </c>
      <c r="B663" s="244">
        <f t="shared" si="432"/>
        <v>30168600.010000002</v>
      </c>
      <c r="C663" s="246">
        <f t="shared" ref="C663" si="438">+C662+100</f>
        <v>168600.01</v>
      </c>
      <c r="D663" s="246">
        <v>6859</v>
      </c>
    </row>
    <row r="664" spans="1:4" x14ac:dyDescent="0.2">
      <c r="A664" s="247">
        <v>3</v>
      </c>
      <c r="B664" s="244">
        <f t="shared" si="432"/>
        <v>30168700.010000002</v>
      </c>
      <c r="C664" s="246">
        <f t="shared" ref="C664" si="439">+C663+100</f>
        <v>168700.01</v>
      </c>
      <c r="D664" s="246">
        <v>6697</v>
      </c>
    </row>
    <row r="665" spans="1:4" x14ac:dyDescent="0.2">
      <c r="A665" s="247">
        <v>3</v>
      </c>
      <c r="B665" s="244">
        <f t="shared" si="432"/>
        <v>30168800.010000002</v>
      </c>
      <c r="C665" s="246">
        <f t="shared" ref="C665" si="440">+C664+100</f>
        <v>168800.01</v>
      </c>
      <c r="D665" s="246">
        <v>6534</v>
      </c>
    </row>
    <row r="666" spans="1:4" x14ac:dyDescent="0.2">
      <c r="A666" s="247">
        <v>3</v>
      </c>
      <c r="B666" s="244">
        <f t="shared" si="432"/>
        <v>30168900.010000002</v>
      </c>
      <c r="C666" s="246">
        <f t="shared" ref="C666" si="441">+C665+100</f>
        <v>168900.01</v>
      </c>
      <c r="D666" s="246">
        <v>6372</v>
      </c>
    </row>
    <row r="667" spans="1:4" x14ac:dyDescent="0.2">
      <c r="A667" s="247">
        <v>3</v>
      </c>
      <c r="B667" s="244">
        <f t="shared" si="432"/>
        <v>30169000.010000002</v>
      </c>
      <c r="C667" s="246">
        <f t="shared" ref="C667" si="442">+C666+100</f>
        <v>169000.01</v>
      </c>
      <c r="D667" s="246">
        <v>6210</v>
      </c>
    </row>
    <row r="668" spans="1:4" x14ac:dyDescent="0.2">
      <c r="A668" s="247">
        <v>3</v>
      </c>
      <c r="B668" s="244">
        <f t="shared" si="432"/>
        <v>30169100.010000002</v>
      </c>
      <c r="C668" s="246">
        <f t="shared" ref="C668" si="443">+C667+100</f>
        <v>169100.01</v>
      </c>
      <c r="D668" s="246">
        <v>6049</v>
      </c>
    </row>
    <row r="669" spans="1:4" x14ac:dyDescent="0.2">
      <c r="A669" s="247">
        <v>3</v>
      </c>
      <c r="B669" s="244">
        <f t="shared" si="432"/>
        <v>30169200.010000002</v>
      </c>
      <c r="C669" s="246">
        <f t="shared" ref="C669" si="444">+C668+100</f>
        <v>169200.01</v>
      </c>
      <c r="D669" s="246">
        <v>5887</v>
      </c>
    </row>
    <row r="670" spans="1:4" x14ac:dyDescent="0.2">
      <c r="A670" s="247">
        <v>3</v>
      </c>
      <c r="B670" s="244">
        <f t="shared" si="432"/>
        <v>30169300.010000002</v>
      </c>
      <c r="C670" s="246">
        <f t="shared" ref="C670" si="445">+C669+100</f>
        <v>169300.01</v>
      </c>
      <c r="D670" s="246">
        <v>5726</v>
      </c>
    </row>
    <row r="671" spans="1:4" x14ac:dyDescent="0.2">
      <c r="A671" s="247">
        <v>3</v>
      </c>
      <c r="B671" s="244">
        <f t="shared" si="432"/>
        <v>30169400.010000002</v>
      </c>
      <c r="C671" s="246">
        <f t="shared" ref="C671" si="446">+C670+100</f>
        <v>169400.01</v>
      </c>
      <c r="D671" s="246">
        <v>5564</v>
      </c>
    </row>
    <row r="672" spans="1:4" x14ac:dyDescent="0.2">
      <c r="A672" s="247">
        <v>3</v>
      </c>
      <c r="B672" s="244">
        <f t="shared" si="432"/>
        <v>30169500.010000002</v>
      </c>
      <c r="C672" s="246">
        <f t="shared" ref="C672" si="447">+C671+100</f>
        <v>169500.01</v>
      </c>
      <c r="D672" s="246">
        <v>5403</v>
      </c>
    </row>
    <row r="673" spans="1:4" x14ac:dyDescent="0.2">
      <c r="A673" s="247">
        <v>3</v>
      </c>
      <c r="B673" s="244">
        <f t="shared" si="432"/>
        <v>30169600.010000002</v>
      </c>
      <c r="C673" s="246">
        <f t="shared" ref="C673" si="448">+C672+100</f>
        <v>169600.01</v>
      </c>
      <c r="D673" s="246">
        <v>5242</v>
      </c>
    </row>
    <row r="674" spans="1:4" x14ac:dyDescent="0.2">
      <c r="A674" s="247">
        <v>3</v>
      </c>
      <c r="B674" s="244">
        <f t="shared" si="432"/>
        <v>30169700.010000002</v>
      </c>
      <c r="C674" s="246">
        <f t="shared" ref="C674" si="449">+C673+100</f>
        <v>169700.01</v>
      </c>
      <c r="D674" s="246">
        <v>5081</v>
      </c>
    </row>
    <row r="675" spans="1:4" x14ac:dyDescent="0.2">
      <c r="A675" s="247">
        <v>3</v>
      </c>
      <c r="B675" s="244">
        <f t="shared" si="432"/>
        <v>30169800.010000002</v>
      </c>
      <c r="C675" s="246">
        <f t="shared" ref="C675" si="450">+C674+100</f>
        <v>169800.01</v>
      </c>
      <c r="D675" s="246">
        <v>4920</v>
      </c>
    </row>
    <row r="676" spans="1:4" x14ac:dyDescent="0.2">
      <c r="A676" s="247">
        <v>3</v>
      </c>
      <c r="B676" s="244">
        <f t="shared" si="432"/>
        <v>30169900.010000002</v>
      </c>
      <c r="C676" s="246">
        <f t="shared" ref="C676" si="451">+C675+100</f>
        <v>169900.01</v>
      </c>
      <c r="D676" s="246">
        <v>4760</v>
      </c>
    </row>
    <row r="677" spans="1:4" x14ac:dyDescent="0.2">
      <c r="A677" s="247">
        <v>3</v>
      </c>
      <c r="B677" s="244">
        <f t="shared" si="432"/>
        <v>30170000.010000002</v>
      </c>
      <c r="C677" s="246">
        <f t="shared" ref="C677" si="452">+C676+100</f>
        <v>170000.01</v>
      </c>
      <c r="D677" s="246">
        <v>4599</v>
      </c>
    </row>
    <row r="678" spans="1:4" x14ac:dyDescent="0.2">
      <c r="A678" s="247">
        <v>3</v>
      </c>
      <c r="B678" s="244">
        <f t="shared" si="432"/>
        <v>30170100.010000002</v>
      </c>
      <c r="C678" s="246">
        <f t="shared" ref="C678" si="453">+C677+100</f>
        <v>170100.01</v>
      </c>
      <c r="D678" s="246">
        <v>4439</v>
      </c>
    </row>
    <row r="679" spans="1:4" x14ac:dyDescent="0.2">
      <c r="A679" s="247">
        <v>3</v>
      </c>
      <c r="B679" s="244">
        <f t="shared" si="432"/>
        <v>30170200.010000002</v>
      </c>
      <c r="C679" s="246">
        <f t="shared" ref="C679" si="454">+C678+100</f>
        <v>170200.01</v>
      </c>
      <c r="D679" s="246">
        <v>4278</v>
      </c>
    </row>
    <row r="680" spans="1:4" x14ac:dyDescent="0.2">
      <c r="A680" s="247">
        <v>3</v>
      </c>
      <c r="B680" s="244">
        <f t="shared" si="432"/>
        <v>30170300.010000002</v>
      </c>
      <c r="C680" s="246">
        <f t="shared" ref="C680" si="455">+C679+100</f>
        <v>170300.01</v>
      </c>
      <c r="D680" s="246">
        <v>4118</v>
      </c>
    </row>
    <row r="681" spans="1:4" x14ac:dyDescent="0.2">
      <c r="A681" s="247">
        <v>3</v>
      </c>
      <c r="B681" s="244">
        <f t="shared" si="432"/>
        <v>30170400.010000002</v>
      </c>
      <c r="C681" s="246">
        <f t="shared" ref="C681" si="456">+C680+100</f>
        <v>170400.01</v>
      </c>
      <c r="D681" s="246">
        <v>3958</v>
      </c>
    </row>
    <row r="682" spans="1:4" x14ac:dyDescent="0.2">
      <c r="A682" s="247">
        <v>3</v>
      </c>
      <c r="B682" s="244">
        <f t="shared" si="432"/>
        <v>30170500.010000002</v>
      </c>
      <c r="C682" s="246">
        <f t="shared" ref="C682" si="457">+C681+100</f>
        <v>170500.01</v>
      </c>
      <c r="D682" s="246">
        <v>3798</v>
      </c>
    </row>
    <row r="683" spans="1:4" x14ac:dyDescent="0.2">
      <c r="A683" s="247">
        <v>3</v>
      </c>
      <c r="B683" s="244">
        <f t="shared" si="432"/>
        <v>30170600.010000002</v>
      </c>
      <c r="C683" s="246">
        <f t="shared" ref="C683" si="458">+C682+100</f>
        <v>170600.01</v>
      </c>
      <c r="D683" s="246">
        <v>3639</v>
      </c>
    </row>
    <row r="684" spans="1:4" x14ac:dyDescent="0.2">
      <c r="A684" s="247">
        <v>3</v>
      </c>
      <c r="B684" s="244">
        <f t="shared" si="432"/>
        <v>30170700.010000002</v>
      </c>
      <c r="C684" s="246">
        <f t="shared" ref="C684" si="459">+C683+100</f>
        <v>170700.01</v>
      </c>
      <c r="D684" s="246">
        <v>3479</v>
      </c>
    </row>
    <row r="685" spans="1:4" x14ac:dyDescent="0.2">
      <c r="A685" s="247">
        <v>3</v>
      </c>
      <c r="B685" s="244">
        <f t="shared" si="432"/>
        <v>30170800.010000002</v>
      </c>
      <c r="C685" s="246">
        <f t="shared" ref="C685" si="460">+C684+100</f>
        <v>170800.01</v>
      </c>
      <c r="D685" s="246">
        <v>3320</v>
      </c>
    </row>
    <row r="686" spans="1:4" x14ac:dyDescent="0.2">
      <c r="A686" s="247">
        <v>3</v>
      </c>
      <c r="B686" s="244">
        <f t="shared" si="432"/>
        <v>30170900.010000002</v>
      </c>
      <c r="C686" s="246">
        <f t="shared" ref="C686" si="461">+C685+100</f>
        <v>170900.01</v>
      </c>
      <c r="D686" s="246">
        <v>3160</v>
      </c>
    </row>
    <row r="687" spans="1:4" x14ac:dyDescent="0.2">
      <c r="A687" s="247">
        <v>3</v>
      </c>
      <c r="B687" s="244">
        <f t="shared" si="432"/>
        <v>30171000.010000002</v>
      </c>
      <c r="C687" s="246">
        <f t="shared" ref="C687" si="462">+C686+100</f>
        <v>171000.01</v>
      </c>
      <c r="D687" s="246">
        <v>3001</v>
      </c>
    </row>
    <row r="688" spans="1:4" x14ac:dyDescent="0.2">
      <c r="A688" s="247">
        <v>3</v>
      </c>
      <c r="B688" s="244">
        <f t="shared" si="432"/>
        <v>30171100.010000002</v>
      </c>
      <c r="C688" s="246">
        <f t="shared" ref="C688" si="463">+C687+100</f>
        <v>171100.01</v>
      </c>
      <c r="D688" s="246">
        <v>2842</v>
      </c>
    </row>
    <row r="689" spans="1:4" x14ac:dyDescent="0.2">
      <c r="A689" s="247">
        <v>3</v>
      </c>
      <c r="B689" s="244">
        <f t="shared" si="432"/>
        <v>30171200.010000002</v>
      </c>
      <c r="C689" s="246">
        <f t="shared" ref="C689" si="464">+C688+100</f>
        <v>171200.01</v>
      </c>
      <c r="D689" s="246">
        <v>2683</v>
      </c>
    </row>
    <row r="690" spans="1:4" x14ac:dyDescent="0.2">
      <c r="A690" s="247">
        <v>3</v>
      </c>
      <c r="B690" s="244">
        <f t="shared" si="432"/>
        <v>30171300.010000002</v>
      </c>
      <c r="C690" s="246">
        <f t="shared" ref="C690" si="465">+C689+100</f>
        <v>171300.01</v>
      </c>
      <c r="D690" s="246">
        <v>2524</v>
      </c>
    </row>
    <row r="691" spans="1:4" x14ac:dyDescent="0.2">
      <c r="A691" s="247">
        <v>3</v>
      </c>
      <c r="B691" s="244">
        <f t="shared" si="432"/>
        <v>30171400.010000002</v>
      </c>
      <c r="C691" s="246">
        <f t="shared" ref="C691" si="466">+C690+100</f>
        <v>171400.01</v>
      </c>
      <c r="D691" s="246">
        <v>2366</v>
      </c>
    </row>
    <row r="692" spans="1:4" x14ac:dyDescent="0.2">
      <c r="A692" s="247">
        <v>3</v>
      </c>
      <c r="B692" s="244">
        <f t="shared" si="432"/>
        <v>30171500.010000002</v>
      </c>
      <c r="C692" s="246">
        <f t="shared" ref="C692" si="467">+C691+100</f>
        <v>171500.01</v>
      </c>
      <c r="D692" s="246">
        <v>2207</v>
      </c>
    </row>
    <row r="693" spans="1:4" x14ac:dyDescent="0.2">
      <c r="A693" s="247">
        <v>3</v>
      </c>
      <c r="B693" s="244">
        <f t="shared" si="432"/>
        <v>30171600.010000002</v>
      </c>
      <c r="C693" s="246">
        <f t="shared" ref="C693" si="468">+C692+100</f>
        <v>171600.01</v>
      </c>
      <c r="D693" s="246">
        <v>2049</v>
      </c>
    </row>
    <row r="694" spans="1:4" x14ac:dyDescent="0.2">
      <c r="A694" s="247">
        <v>3</v>
      </c>
      <c r="B694" s="244">
        <f t="shared" si="432"/>
        <v>30171700.010000002</v>
      </c>
      <c r="C694" s="246">
        <f t="shared" ref="C694" si="469">+C693+100</f>
        <v>171700.01</v>
      </c>
      <c r="D694" s="246">
        <v>1890</v>
      </c>
    </row>
    <row r="695" spans="1:4" x14ac:dyDescent="0.2">
      <c r="A695" s="247">
        <v>3</v>
      </c>
      <c r="B695" s="244">
        <f t="shared" si="432"/>
        <v>30171800.010000002</v>
      </c>
      <c r="C695" s="246">
        <f t="shared" ref="C695" si="470">+C694+100</f>
        <v>171800.01</v>
      </c>
      <c r="D695" s="246">
        <v>1732</v>
      </c>
    </row>
    <row r="696" spans="1:4" x14ac:dyDescent="0.2">
      <c r="A696" s="247">
        <v>3</v>
      </c>
      <c r="B696" s="244">
        <f t="shared" si="432"/>
        <v>30171900.010000002</v>
      </c>
      <c r="C696" s="246">
        <f t="shared" ref="C696" si="471">+C695+100</f>
        <v>171900.01</v>
      </c>
      <c r="D696" s="246">
        <v>1574</v>
      </c>
    </row>
    <row r="697" spans="1:4" x14ac:dyDescent="0.2">
      <c r="A697" s="247">
        <v>3</v>
      </c>
      <c r="B697" s="244">
        <f t="shared" si="432"/>
        <v>30172000.010000002</v>
      </c>
      <c r="C697" s="246">
        <f t="shared" ref="C697" si="472">+C696+100</f>
        <v>172000.01</v>
      </c>
      <c r="D697" s="246">
        <v>1416</v>
      </c>
    </row>
    <row r="698" spans="1:4" x14ac:dyDescent="0.2">
      <c r="A698" s="247">
        <v>3</v>
      </c>
      <c r="B698" s="244">
        <f t="shared" si="432"/>
        <v>30172100.010000002</v>
      </c>
      <c r="C698" s="246">
        <f t="shared" ref="C698" si="473">+C697+100</f>
        <v>172100.01</v>
      </c>
      <c r="D698" s="246">
        <v>1258</v>
      </c>
    </row>
    <row r="699" spans="1:4" x14ac:dyDescent="0.2">
      <c r="A699" s="247">
        <v>3</v>
      </c>
      <c r="B699" s="244">
        <f t="shared" si="432"/>
        <v>30172200.010000002</v>
      </c>
      <c r="C699" s="246">
        <f t="shared" ref="C699" si="474">+C698+100</f>
        <v>172200.01</v>
      </c>
      <c r="D699" s="246">
        <v>1101</v>
      </c>
    </row>
    <row r="700" spans="1:4" x14ac:dyDescent="0.2">
      <c r="A700" s="247">
        <v>3</v>
      </c>
      <c r="B700" s="244">
        <f t="shared" si="432"/>
        <v>30172300.010000002</v>
      </c>
      <c r="C700" s="246">
        <f t="shared" ref="C700" si="475">+C699+100</f>
        <v>172300.01</v>
      </c>
      <c r="D700" s="246">
        <v>943</v>
      </c>
    </row>
    <row r="701" spans="1:4" x14ac:dyDescent="0.2">
      <c r="A701" s="247">
        <v>3</v>
      </c>
      <c r="B701" s="244">
        <f t="shared" si="432"/>
        <v>30172400.010000002</v>
      </c>
      <c r="C701" s="246">
        <f t="shared" ref="C701" si="476">+C700+100</f>
        <v>172400.01</v>
      </c>
      <c r="D701" s="246">
        <v>786</v>
      </c>
    </row>
    <row r="702" spans="1:4" x14ac:dyDescent="0.2">
      <c r="A702" s="247">
        <v>3</v>
      </c>
      <c r="B702" s="244">
        <f t="shared" si="432"/>
        <v>30172500.010000002</v>
      </c>
      <c r="C702" s="246">
        <f t="shared" ref="C702" si="477">+C701+100</f>
        <v>172500.01</v>
      </c>
      <c r="D702" s="246">
        <v>628</v>
      </c>
    </row>
    <row r="703" spans="1:4" x14ac:dyDescent="0.2">
      <c r="A703" s="247">
        <v>3</v>
      </c>
      <c r="B703" s="244">
        <f t="shared" si="432"/>
        <v>30172600.010000002</v>
      </c>
      <c r="C703" s="246">
        <f t="shared" ref="C703" si="478">+C702+100</f>
        <v>172600.01</v>
      </c>
      <c r="D703" s="246">
        <v>471</v>
      </c>
    </row>
    <row r="704" spans="1:4" x14ac:dyDescent="0.2">
      <c r="A704" s="247">
        <v>3</v>
      </c>
      <c r="B704" s="244">
        <f t="shared" si="432"/>
        <v>30172700.010000002</v>
      </c>
      <c r="C704" s="246">
        <f t="shared" ref="C704" si="479">+C703+100</f>
        <v>172700.01</v>
      </c>
      <c r="D704" s="246">
        <v>314</v>
      </c>
    </row>
    <row r="705" spans="1:4" x14ac:dyDescent="0.2">
      <c r="A705" s="247">
        <v>3</v>
      </c>
      <c r="B705" s="244">
        <f t="shared" si="432"/>
        <v>30172800.010000002</v>
      </c>
      <c r="C705" s="246">
        <f t="shared" ref="C705" si="480">+C704+100</f>
        <v>172800.01</v>
      </c>
      <c r="D705" s="246">
        <v>157</v>
      </c>
    </row>
    <row r="706" spans="1:4" x14ac:dyDescent="0.2">
      <c r="A706" s="247">
        <v>3</v>
      </c>
      <c r="B706" s="244">
        <f t="shared" si="432"/>
        <v>30172900.010000002</v>
      </c>
      <c r="C706" s="246">
        <f t="shared" ref="C706" si="481">+C705+100</f>
        <v>172900.01</v>
      </c>
      <c r="D706" s="246">
        <v>0</v>
      </c>
    </row>
    <row r="707" spans="1:4" x14ac:dyDescent="0.2">
      <c r="A707" s="247">
        <v>4</v>
      </c>
      <c r="B707" s="244">
        <f t="shared" si="432"/>
        <v>40150000.009999998</v>
      </c>
      <c r="C707" s="246">
        <v>150000.01</v>
      </c>
      <c r="D707" s="246">
        <v>42979</v>
      </c>
    </row>
    <row r="708" spans="1:4" x14ac:dyDescent="0.2">
      <c r="A708" s="247">
        <v>4</v>
      </c>
      <c r="B708" s="244">
        <f t="shared" si="432"/>
        <v>40150100.009999998</v>
      </c>
      <c r="C708" s="246">
        <f>+C707+100</f>
        <v>150100.01</v>
      </c>
      <c r="D708" s="246">
        <v>42609</v>
      </c>
    </row>
    <row r="709" spans="1:4" x14ac:dyDescent="0.2">
      <c r="A709" s="247">
        <v>4</v>
      </c>
      <c r="B709" s="244">
        <f t="shared" si="432"/>
        <v>40150200.009999998</v>
      </c>
      <c r="C709" s="246">
        <f t="shared" ref="C709" si="482">+C708+100</f>
        <v>150200.01</v>
      </c>
      <c r="D709" s="246">
        <v>42270</v>
      </c>
    </row>
    <row r="710" spans="1:4" x14ac:dyDescent="0.2">
      <c r="A710" s="247">
        <v>4</v>
      </c>
      <c r="B710" s="244">
        <f t="shared" si="432"/>
        <v>40150300.009999998</v>
      </c>
      <c r="C710" s="246">
        <f t="shared" ref="C710" si="483">+C709+100</f>
        <v>150300.01</v>
      </c>
      <c r="D710" s="246">
        <v>41950</v>
      </c>
    </row>
    <row r="711" spans="1:4" x14ac:dyDescent="0.2">
      <c r="A711" s="247">
        <v>4</v>
      </c>
      <c r="B711" s="244">
        <f t="shared" si="432"/>
        <v>40150400.009999998</v>
      </c>
      <c r="C711" s="246">
        <f t="shared" ref="C711" si="484">+C710+100</f>
        <v>150400.01</v>
      </c>
      <c r="D711" s="246">
        <v>41644</v>
      </c>
    </row>
    <row r="712" spans="1:4" x14ac:dyDescent="0.2">
      <c r="A712" s="247">
        <v>4</v>
      </c>
      <c r="B712" s="244">
        <f t="shared" si="432"/>
        <v>40150500.009999998</v>
      </c>
      <c r="C712" s="246">
        <f t="shared" ref="C712" si="485">+C711+100</f>
        <v>150500.01</v>
      </c>
      <c r="D712" s="246">
        <v>41348</v>
      </c>
    </row>
    <row r="713" spans="1:4" x14ac:dyDescent="0.2">
      <c r="A713" s="247">
        <v>4</v>
      </c>
      <c r="B713" s="244">
        <f t="shared" si="432"/>
        <v>40150600.009999998</v>
      </c>
      <c r="C713" s="246">
        <f t="shared" ref="C713" si="486">+C712+100</f>
        <v>150600.01</v>
      </c>
      <c r="D713" s="246">
        <v>41061</v>
      </c>
    </row>
    <row r="714" spans="1:4" x14ac:dyDescent="0.2">
      <c r="A714" s="247">
        <v>4</v>
      </c>
      <c r="B714" s="244">
        <f t="shared" si="432"/>
        <v>40150700.009999998</v>
      </c>
      <c r="C714" s="246">
        <f t="shared" ref="C714" si="487">+C713+100</f>
        <v>150700.01</v>
      </c>
      <c r="D714" s="246">
        <v>40780</v>
      </c>
    </row>
    <row r="715" spans="1:4" x14ac:dyDescent="0.2">
      <c r="A715" s="247">
        <v>4</v>
      </c>
      <c r="B715" s="244">
        <f t="shared" si="432"/>
        <v>40150800.009999998</v>
      </c>
      <c r="C715" s="246">
        <f t="shared" ref="C715" si="488">+C714+100</f>
        <v>150800.01</v>
      </c>
      <c r="D715" s="246">
        <v>40505</v>
      </c>
    </row>
    <row r="716" spans="1:4" x14ac:dyDescent="0.2">
      <c r="A716" s="247">
        <v>4</v>
      </c>
      <c r="B716" s="244">
        <f t="shared" si="432"/>
        <v>40150900.009999998</v>
      </c>
      <c r="C716" s="246">
        <f t="shared" ref="C716" si="489">+C715+100</f>
        <v>150900.01</v>
      </c>
      <c r="D716" s="246">
        <v>40236</v>
      </c>
    </row>
    <row r="717" spans="1:4" x14ac:dyDescent="0.2">
      <c r="A717" s="247">
        <v>4</v>
      </c>
      <c r="B717" s="244">
        <f t="shared" si="432"/>
        <v>40151000.009999998</v>
      </c>
      <c r="C717" s="246">
        <f t="shared" ref="C717" si="490">+C716+100</f>
        <v>151000.01</v>
      </c>
      <c r="D717" s="246">
        <v>39971</v>
      </c>
    </row>
    <row r="718" spans="1:4" x14ac:dyDescent="0.2">
      <c r="A718" s="247">
        <v>4</v>
      </c>
      <c r="B718" s="244">
        <f t="shared" si="432"/>
        <v>40151100.009999998</v>
      </c>
      <c r="C718" s="246">
        <f t="shared" ref="C718" si="491">+C717+100</f>
        <v>151100.01</v>
      </c>
      <c r="D718" s="246">
        <v>39710</v>
      </c>
    </row>
    <row r="719" spans="1:4" x14ac:dyDescent="0.2">
      <c r="A719" s="247">
        <v>4</v>
      </c>
      <c r="B719" s="244">
        <f t="shared" si="432"/>
        <v>40151200.009999998</v>
      </c>
      <c r="C719" s="246">
        <f t="shared" ref="C719" si="492">+C718+100</f>
        <v>151200.01</v>
      </c>
      <c r="D719" s="246">
        <v>39452</v>
      </c>
    </row>
    <row r="720" spans="1:4" x14ac:dyDescent="0.2">
      <c r="A720" s="247">
        <v>4</v>
      </c>
      <c r="B720" s="244">
        <f t="shared" si="432"/>
        <v>40151300.009999998</v>
      </c>
      <c r="C720" s="246">
        <f t="shared" ref="C720" si="493">+C719+100</f>
        <v>151300.01</v>
      </c>
      <c r="D720" s="246">
        <v>39199</v>
      </c>
    </row>
    <row r="721" spans="1:4" x14ac:dyDescent="0.2">
      <c r="A721" s="247">
        <v>4</v>
      </c>
      <c r="B721" s="244">
        <f t="shared" si="432"/>
        <v>40151400.009999998</v>
      </c>
      <c r="C721" s="246">
        <f t="shared" ref="C721" si="494">+C720+100</f>
        <v>151400.01</v>
      </c>
      <c r="D721" s="246">
        <v>38948</v>
      </c>
    </row>
    <row r="722" spans="1:4" x14ac:dyDescent="0.2">
      <c r="A722" s="247">
        <v>4</v>
      </c>
      <c r="B722" s="244">
        <f t="shared" ref="B722:B785" si="495">+A722*10000000+C722</f>
        <v>40151500.009999998</v>
      </c>
      <c r="C722" s="246">
        <f t="shared" ref="C722" si="496">+C721+100</f>
        <v>151500.01</v>
      </c>
      <c r="D722" s="246">
        <v>38700</v>
      </c>
    </row>
    <row r="723" spans="1:4" x14ac:dyDescent="0.2">
      <c r="A723" s="247">
        <v>4</v>
      </c>
      <c r="B723" s="244">
        <f t="shared" si="495"/>
        <v>40151600.009999998</v>
      </c>
      <c r="C723" s="246">
        <f t="shared" ref="C723" si="497">+C722+100</f>
        <v>151600.01</v>
      </c>
      <c r="D723" s="246">
        <v>38454</v>
      </c>
    </row>
    <row r="724" spans="1:4" x14ac:dyDescent="0.2">
      <c r="A724" s="247">
        <v>4</v>
      </c>
      <c r="B724" s="244">
        <f t="shared" si="495"/>
        <v>40151700.009999998</v>
      </c>
      <c r="C724" s="246">
        <f t="shared" ref="C724" si="498">+C723+100</f>
        <v>151700.01</v>
      </c>
      <c r="D724" s="246">
        <v>38211</v>
      </c>
    </row>
    <row r="725" spans="1:4" x14ac:dyDescent="0.2">
      <c r="A725" s="247">
        <v>4</v>
      </c>
      <c r="B725" s="244">
        <f t="shared" si="495"/>
        <v>40151800.009999998</v>
      </c>
      <c r="C725" s="246">
        <f t="shared" ref="C725" si="499">+C724+100</f>
        <v>151800.01</v>
      </c>
      <c r="D725" s="246">
        <v>37970</v>
      </c>
    </row>
    <row r="726" spans="1:4" x14ac:dyDescent="0.2">
      <c r="A726" s="247">
        <v>4</v>
      </c>
      <c r="B726" s="244">
        <f t="shared" si="495"/>
        <v>40151900.009999998</v>
      </c>
      <c r="C726" s="246">
        <f t="shared" ref="C726" si="500">+C725+100</f>
        <v>151900.01</v>
      </c>
      <c r="D726" s="246">
        <v>37732</v>
      </c>
    </row>
    <row r="727" spans="1:4" x14ac:dyDescent="0.2">
      <c r="A727" s="247">
        <v>4</v>
      </c>
      <c r="B727" s="244">
        <f t="shared" si="495"/>
        <v>40152000.009999998</v>
      </c>
      <c r="C727" s="246">
        <f t="shared" ref="C727" si="501">+C726+100</f>
        <v>152000.01</v>
      </c>
      <c r="D727" s="246">
        <v>37495</v>
      </c>
    </row>
    <row r="728" spans="1:4" x14ac:dyDescent="0.2">
      <c r="A728" s="247">
        <v>4</v>
      </c>
      <c r="B728" s="244">
        <f t="shared" si="495"/>
        <v>40152100.009999998</v>
      </c>
      <c r="C728" s="246">
        <f t="shared" ref="C728" si="502">+C727+100</f>
        <v>152100.01</v>
      </c>
      <c r="D728" s="246">
        <v>37261</v>
      </c>
    </row>
    <row r="729" spans="1:4" x14ac:dyDescent="0.2">
      <c r="A729" s="247">
        <v>4</v>
      </c>
      <c r="B729" s="244">
        <f t="shared" si="495"/>
        <v>40152200.009999998</v>
      </c>
      <c r="C729" s="246">
        <f t="shared" ref="C729" si="503">+C728+100</f>
        <v>152200.01</v>
      </c>
      <c r="D729" s="246">
        <v>37028</v>
      </c>
    </row>
    <row r="730" spans="1:4" x14ac:dyDescent="0.2">
      <c r="A730" s="247">
        <v>4</v>
      </c>
      <c r="B730" s="244">
        <f t="shared" si="495"/>
        <v>40152300.009999998</v>
      </c>
      <c r="C730" s="246">
        <f t="shared" ref="C730" si="504">+C729+100</f>
        <v>152300.01</v>
      </c>
      <c r="D730" s="246">
        <v>36797</v>
      </c>
    </row>
    <row r="731" spans="1:4" x14ac:dyDescent="0.2">
      <c r="A731" s="247">
        <v>4</v>
      </c>
      <c r="B731" s="244">
        <f t="shared" si="495"/>
        <v>40152400.009999998</v>
      </c>
      <c r="C731" s="246">
        <f t="shared" ref="C731" si="505">+C730+100</f>
        <v>152400.01</v>
      </c>
      <c r="D731" s="246">
        <v>36567</v>
      </c>
    </row>
    <row r="732" spans="1:4" x14ac:dyDescent="0.2">
      <c r="A732" s="247">
        <v>4</v>
      </c>
      <c r="B732" s="244">
        <f t="shared" si="495"/>
        <v>40152500.009999998</v>
      </c>
      <c r="C732" s="246">
        <f t="shared" ref="C732" si="506">+C731+100</f>
        <v>152500.01</v>
      </c>
      <c r="D732" s="246">
        <v>36339</v>
      </c>
    </row>
    <row r="733" spans="1:4" x14ac:dyDescent="0.2">
      <c r="A733" s="247">
        <v>4</v>
      </c>
      <c r="B733" s="244">
        <f t="shared" si="495"/>
        <v>40152600.009999998</v>
      </c>
      <c r="C733" s="246">
        <f t="shared" ref="C733" si="507">+C732+100</f>
        <v>152600.01</v>
      </c>
      <c r="D733" s="246">
        <v>36113</v>
      </c>
    </row>
    <row r="734" spans="1:4" x14ac:dyDescent="0.2">
      <c r="A734" s="247">
        <v>4</v>
      </c>
      <c r="B734" s="244">
        <f t="shared" si="495"/>
        <v>40152700.009999998</v>
      </c>
      <c r="C734" s="246">
        <f t="shared" ref="C734" si="508">+C733+100</f>
        <v>152700.01</v>
      </c>
      <c r="D734" s="246">
        <v>35888</v>
      </c>
    </row>
    <row r="735" spans="1:4" x14ac:dyDescent="0.2">
      <c r="A735" s="247">
        <v>4</v>
      </c>
      <c r="B735" s="244">
        <f t="shared" si="495"/>
        <v>40152800.009999998</v>
      </c>
      <c r="C735" s="246">
        <f t="shared" ref="C735" si="509">+C734+100</f>
        <v>152800.01</v>
      </c>
      <c r="D735" s="246">
        <v>35664</v>
      </c>
    </row>
    <row r="736" spans="1:4" x14ac:dyDescent="0.2">
      <c r="A736" s="247">
        <v>4</v>
      </c>
      <c r="B736" s="244">
        <f t="shared" si="495"/>
        <v>40152900.009999998</v>
      </c>
      <c r="C736" s="246">
        <f t="shared" ref="C736" si="510">+C735+100</f>
        <v>152900.01</v>
      </c>
      <c r="D736" s="246">
        <v>35442</v>
      </c>
    </row>
    <row r="737" spans="1:4" x14ac:dyDescent="0.2">
      <c r="A737" s="247">
        <v>4</v>
      </c>
      <c r="B737" s="244">
        <f t="shared" si="495"/>
        <v>40153000.009999998</v>
      </c>
      <c r="C737" s="246">
        <f t="shared" ref="C737" si="511">+C736+100</f>
        <v>153000.01</v>
      </c>
      <c r="D737" s="246">
        <v>35221</v>
      </c>
    </row>
    <row r="738" spans="1:4" x14ac:dyDescent="0.2">
      <c r="A738" s="247">
        <v>4</v>
      </c>
      <c r="B738" s="244">
        <f t="shared" si="495"/>
        <v>40153100.009999998</v>
      </c>
      <c r="C738" s="246">
        <f t="shared" ref="C738" si="512">+C737+100</f>
        <v>153100.01</v>
      </c>
      <c r="D738" s="246">
        <v>35001</v>
      </c>
    </row>
    <row r="739" spans="1:4" x14ac:dyDescent="0.2">
      <c r="A739" s="247">
        <v>4</v>
      </c>
      <c r="B739" s="244">
        <f t="shared" si="495"/>
        <v>40153200.009999998</v>
      </c>
      <c r="C739" s="246">
        <f t="shared" ref="C739" si="513">+C738+100</f>
        <v>153200.01</v>
      </c>
      <c r="D739" s="246">
        <v>34782</v>
      </c>
    </row>
    <row r="740" spans="1:4" x14ac:dyDescent="0.2">
      <c r="A740" s="247">
        <v>4</v>
      </c>
      <c r="B740" s="244">
        <f t="shared" si="495"/>
        <v>40153300.009999998</v>
      </c>
      <c r="C740" s="246">
        <f t="shared" ref="C740" si="514">+C739+100</f>
        <v>153300.01</v>
      </c>
      <c r="D740" s="246">
        <v>34565</v>
      </c>
    </row>
    <row r="741" spans="1:4" x14ac:dyDescent="0.2">
      <c r="A741" s="247">
        <v>4</v>
      </c>
      <c r="B741" s="244">
        <f t="shared" si="495"/>
        <v>40153400.009999998</v>
      </c>
      <c r="C741" s="246">
        <f t="shared" ref="C741" si="515">+C740+100</f>
        <v>153400.01</v>
      </c>
      <c r="D741" s="246">
        <v>34348</v>
      </c>
    </row>
    <row r="742" spans="1:4" x14ac:dyDescent="0.2">
      <c r="A742" s="247">
        <v>4</v>
      </c>
      <c r="B742" s="244">
        <f t="shared" si="495"/>
        <v>40153500.009999998</v>
      </c>
      <c r="C742" s="246">
        <f t="shared" ref="C742" si="516">+C741+100</f>
        <v>153500.01</v>
      </c>
      <c r="D742" s="246">
        <v>34133</v>
      </c>
    </row>
    <row r="743" spans="1:4" x14ac:dyDescent="0.2">
      <c r="A743" s="247">
        <v>4</v>
      </c>
      <c r="B743" s="244">
        <f t="shared" si="495"/>
        <v>40153600.009999998</v>
      </c>
      <c r="C743" s="246">
        <f t="shared" ref="C743" si="517">+C742+100</f>
        <v>153600.01</v>
      </c>
      <c r="D743" s="246">
        <v>33918</v>
      </c>
    </row>
    <row r="744" spans="1:4" x14ac:dyDescent="0.2">
      <c r="A744" s="247">
        <v>4</v>
      </c>
      <c r="B744" s="244">
        <f t="shared" si="495"/>
        <v>40153700.009999998</v>
      </c>
      <c r="C744" s="246">
        <f t="shared" ref="C744" si="518">+C743+100</f>
        <v>153700.01</v>
      </c>
      <c r="D744" s="246">
        <v>33705</v>
      </c>
    </row>
    <row r="745" spans="1:4" x14ac:dyDescent="0.2">
      <c r="A745" s="247">
        <v>4</v>
      </c>
      <c r="B745" s="244">
        <f t="shared" si="495"/>
        <v>40153800.009999998</v>
      </c>
      <c r="C745" s="246">
        <f t="shared" ref="C745" si="519">+C744+100</f>
        <v>153800.01</v>
      </c>
      <c r="D745" s="246">
        <v>33492</v>
      </c>
    </row>
    <row r="746" spans="1:4" x14ac:dyDescent="0.2">
      <c r="A746" s="247">
        <v>4</v>
      </c>
      <c r="B746" s="244">
        <f t="shared" si="495"/>
        <v>40153900.009999998</v>
      </c>
      <c r="C746" s="246">
        <f t="shared" ref="C746" si="520">+C745+100</f>
        <v>153900.01</v>
      </c>
      <c r="D746" s="246">
        <v>33281</v>
      </c>
    </row>
    <row r="747" spans="1:4" x14ac:dyDescent="0.2">
      <c r="A747" s="247">
        <v>4</v>
      </c>
      <c r="B747" s="244">
        <f t="shared" si="495"/>
        <v>40154000.009999998</v>
      </c>
      <c r="C747" s="246">
        <f t="shared" ref="C747" si="521">+C746+100</f>
        <v>154000.01</v>
      </c>
      <c r="D747" s="246">
        <v>33070</v>
      </c>
    </row>
    <row r="748" spans="1:4" x14ac:dyDescent="0.2">
      <c r="A748" s="247">
        <v>4</v>
      </c>
      <c r="B748" s="244">
        <f t="shared" si="495"/>
        <v>40154100.009999998</v>
      </c>
      <c r="C748" s="246">
        <f t="shared" ref="C748" si="522">+C747+100</f>
        <v>154100.01</v>
      </c>
      <c r="D748" s="246">
        <v>32860</v>
      </c>
    </row>
    <row r="749" spans="1:4" x14ac:dyDescent="0.2">
      <c r="A749" s="247">
        <v>4</v>
      </c>
      <c r="B749" s="244">
        <f t="shared" si="495"/>
        <v>40154200.009999998</v>
      </c>
      <c r="C749" s="246">
        <f t="shared" ref="C749" si="523">+C748+100</f>
        <v>154200.01</v>
      </c>
      <c r="D749" s="246">
        <v>32651</v>
      </c>
    </row>
    <row r="750" spans="1:4" x14ac:dyDescent="0.2">
      <c r="A750" s="247">
        <v>4</v>
      </c>
      <c r="B750" s="244">
        <f t="shared" si="495"/>
        <v>40154300.009999998</v>
      </c>
      <c r="C750" s="246">
        <f t="shared" ref="C750" si="524">+C749+100</f>
        <v>154300.01</v>
      </c>
      <c r="D750" s="246">
        <v>32443</v>
      </c>
    </row>
    <row r="751" spans="1:4" x14ac:dyDescent="0.2">
      <c r="A751" s="247">
        <v>4</v>
      </c>
      <c r="B751" s="244">
        <f t="shared" si="495"/>
        <v>40154400.009999998</v>
      </c>
      <c r="C751" s="246">
        <f t="shared" ref="C751" si="525">+C750+100</f>
        <v>154400.01</v>
      </c>
      <c r="D751" s="246">
        <v>32236</v>
      </c>
    </row>
    <row r="752" spans="1:4" x14ac:dyDescent="0.2">
      <c r="A752" s="247">
        <v>4</v>
      </c>
      <c r="B752" s="244">
        <f t="shared" si="495"/>
        <v>40154500.009999998</v>
      </c>
      <c r="C752" s="246">
        <f t="shared" ref="C752" si="526">+C751+100</f>
        <v>154500.01</v>
      </c>
      <c r="D752" s="246">
        <v>32029</v>
      </c>
    </row>
    <row r="753" spans="1:4" x14ac:dyDescent="0.2">
      <c r="A753" s="247">
        <v>4</v>
      </c>
      <c r="B753" s="244">
        <f t="shared" si="495"/>
        <v>40154600.009999998</v>
      </c>
      <c r="C753" s="246">
        <f t="shared" ref="C753" si="527">+C752+100</f>
        <v>154600.01</v>
      </c>
      <c r="D753" s="246">
        <v>31824</v>
      </c>
    </row>
    <row r="754" spans="1:4" x14ac:dyDescent="0.2">
      <c r="A754" s="247">
        <v>4</v>
      </c>
      <c r="B754" s="244">
        <f t="shared" si="495"/>
        <v>40154700.009999998</v>
      </c>
      <c r="C754" s="246">
        <f t="shared" ref="C754" si="528">+C753+100</f>
        <v>154700.01</v>
      </c>
      <c r="D754" s="246">
        <v>31618</v>
      </c>
    </row>
    <row r="755" spans="1:4" x14ac:dyDescent="0.2">
      <c r="A755" s="247">
        <v>4</v>
      </c>
      <c r="B755" s="244">
        <f t="shared" si="495"/>
        <v>40154800.009999998</v>
      </c>
      <c r="C755" s="246">
        <f t="shared" ref="C755" si="529">+C754+100</f>
        <v>154800.01</v>
      </c>
      <c r="D755" s="246">
        <v>31414</v>
      </c>
    </row>
    <row r="756" spans="1:4" x14ac:dyDescent="0.2">
      <c r="A756" s="247">
        <v>4</v>
      </c>
      <c r="B756" s="244">
        <f t="shared" si="495"/>
        <v>40154900.009999998</v>
      </c>
      <c r="C756" s="246">
        <f t="shared" ref="C756" si="530">+C755+100</f>
        <v>154900.01</v>
      </c>
      <c r="D756" s="246">
        <v>31211</v>
      </c>
    </row>
    <row r="757" spans="1:4" x14ac:dyDescent="0.2">
      <c r="A757" s="247">
        <v>4</v>
      </c>
      <c r="B757" s="244">
        <f t="shared" si="495"/>
        <v>40155000.009999998</v>
      </c>
      <c r="C757" s="246">
        <f t="shared" ref="C757" si="531">+C756+100</f>
        <v>155000.01</v>
      </c>
      <c r="D757" s="246">
        <v>31008</v>
      </c>
    </row>
    <row r="758" spans="1:4" x14ac:dyDescent="0.2">
      <c r="A758" s="247">
        <v>4</v>
      </c>
      <c r="B758" s="244">
        <f t="shared" si="495"/>
        <v>40155100.009999998</v>
      </c>
      <c r="C758" s="246">
        <f t="shared" ref="C758" si="532">+C757+100</f>
        <v>155100.01</v>
      </c>
      <c r="D758" s="246">
        <v>30805</v>
      </c>
    </row>
    <row r="759" spans="1:4" x14ac:dyDescent="0.2">
      <c r="A759" s="247">
        <v>4</v>
      </c>
      <c r="B759" s="244">
        <f t="shared" si="495"/>
        <v>40155200.009999998</v>
      </c>
      <c r="C759" s="246">
        <f t="shared" ref="C759" si="533">+C758+100</f>
        <v>155200.01</v>
      </c>
      <c r="D759" s="246">
        <v>30604</v>
      </c>
    </row>
    <row r="760" spans="1:4" x14ac:dyDescent="0.2">
      <c r="A760" s="247">
        <v>4</v>
      </c>
      <c r="B760" s="244">
        <f t="shared" si="495"/>
        <v>40155300.009999998</v>
      </c>
      <c r="C760" s="246">
        <f t="shared" ref="C760" si="534">+C759+100</f>
        <v>155300.01</v>
      </c>
      <c r="D760" s="246">
        <v>30403</v>
      </c>
    </row>
    <row r="761" spans="1:4" x14ac:dyDescent="0.2">
      <c r="A761" s="247">
        <v>4</v>
      </c>
      <c r="B761" s="244">
        <f t="shared" si="495"/>
        <v>40155400.009999998</v>
      </c>
      <c r="C761" s="246">
        <f t="shared" ref="C761" si="535">+C760+100</f>
        <v>155400.01</v>
      </c>
      <c r="D761" s="246">
        <v>30203</v>
      </c>
    </row>
    <row r="762" spans="1:4" x14ac:dyDescent="0.2">
      <c r="A762" s="247">
        <v>4</v>
      </c>
      <c r="B762" s="244">
        <f t="shared" si="495"/>
        <v>40155500.009999998</v>
      </c>
      <c r="C762" s="246">
        <f t="shared" ref="C762" si="536">+C761+100</f>
        <v>155500.01</v>
      </c>
      <c r="D762" s="246">
        <v>30003</v>
      </c>
    </row>
    <row r="763" spans="1:4" x14ac:dyDescent="0.2">
      <c r="A763" s="247">
        <v>4</v>
      </c>
      <c r="B763" s="244">
        <f t="shared" si="495"/>
        <v>40155600.009999998</v>
      </c>
      <c r="C763" s="246">
        <f t="shared" ref="C763" si="537">+C762+100</f>
        <v>155600.01</v>
      </c>
      <c r="D763" s="246">
        <v>29804</v>
      </c>
    </row>
    <row r="764" spans="1:4" x14ac:dyDescent="0.2">
      <c r="A764" s="247">
        <v>4</v>
      </c>
      <c r="B764" s="244">
        <f t="shared" si="495"/>
        <v>40155700.009999998</v>
      </c>
      <c r="C764" s="246">
        <f t="shared" ref="C764" si="538">+C763+100</f>
        <v>155700.01</v>
      </c>
      <c r="D764" s="246">
        <v>29605</v>
      </c>
    </row>
    <row r="765" spans="1:4" x14ac:dyDescent="0.2">
      <c r="A765" s="247">
        <v>4</v>
      </c>
      <c r="B765" s="244">
        <f t="shared" si="495"/>
        <v>40155800.009999998</v>
      </c>
      <c r="C765" s="246">
        <f t="shared" ref="C765" si="539">+C764+100</f>
        <v>155800.01</v>
      </c>
      <c r="D765" s="246">
        <v>29407</v>
      </c>
    </row>
    <row r="766" spans="1:4" x14ac:dyDescent="0.2">
      <c r="A766" s="247">
        <v>4</v>
      </c>
      <c r="B766" s="244">
        <f t="shared" si="495"/>
        <v>40155900.009999998</v>
      </c>
      <c r="C766" s="246">
        <f t="shared" ref="C766" si="540">+C765+100</f>
        <v>155900.01</v>
      </c>
      <c r="D766" s="246">
        <v>29210</v>
      </c>
    </row>
    <row r="767" spans="1:4" x14ac:dyDescent="0.2">
      <c r="A767" s="247">
        <v>4</v>
      </c>
      <c r="B767" s="244">
        <f t="shared" si="495"/>
        <v>40156000.009999998</v>
      </c>
      <c r="C767" s="246">
        <f t="shared" ref="C767" si="541">+C766+100</f>
        <v>156000.01</v>
      </c>
      <c r="D767" s="246">
        <v>29013</v>
      </c>
    </row>
    <row r="768" spans="1:4" x14ac:dyDescent="0.2">
      <c r="A768" s="247">
        <v>4</v>
      </c>
      <c r="B768" s="244">
        <f t="shared" si="495"/>
        <v>40156100.009999998</v>
      </c>
      <c r="C768" s="246">
        <f t="shared" ref="C768" si="542">+C767+100</f>
        <v>156100.01</v>
      </c>
      <c r="D768" s="246">
        <v>28817</v>
      </c>
    </row>
    <row r="769" spans="1:4" x14ac:dyDescent="0.2">
      <c r="A769" s="247">
        <v>4</v>
      </c>
      <c r="B769" s="244">
        <f t="shared" si="495"/>
        <v>40156200.009999998</v>
      </c>
      <c r="C769" s="246">
        <f t="shared" ref="C769" si="543">+C768+100</f>
        <v>156200.01</v>
      </c>
      <c r="D769" s="246">
        <v>28621</v>
      </c>
    </row>
    <row r="770" spans="1:4" x14ac:dyDescent="0.2">
      <c r="A770" s="247">
        <v>4</v>
      </c>
      <c r="B770" s="244">
        <f t="shared" si="495"/>
        <v>40156300.009999998</v>
      </c>
      <c r="C770" s="246">
        <f t="shared" ref="C770" si="544">+C769+100</f>
        <v>156300.01</v>
      </c>
      <c r="D770" s="246">
        <v>28426</v>
      </c>
    </row>
    <row r="771" spans="1:4" x14ac:dyDescent="0.2">
      <c r="A771" s="247">
        <v>4</v>
      </c>
      <c r="B771" s="244">
        <f t="shared" si="495"/>
        <v>40156400.009999998</v>
      </c>
      <c r="C771" s="246">
        <f t="shared" ref="C771" si="545">+C770+100</f>
        <v>156400.01</v>
      </c>
      <c r="D771" s="246">
        <v>28231</v>
      </c>
    </row>
    <row r="772" spans="1:4" x14ac:dyDescent="0.2">
      <c r="A772" s="247">
        <v>4</v>
      </c>
      <c r="B772" s="244">
        <f t="shared" si="495"/>
        <v>40156500.009999998</v>
      </c>
      <c r="C772" s="246">
        <f t="shared" ref="C772" si="546">+C771+100</f>
        <v>156500.01</v>
      </c>
      <c r="D772" s="246">
        <v>28037</v>
      </c>
    </row>
    <row r="773" spans="1:4" x14ac:dyDescent="0.2">
      <c r="A773" s="247">
        <v>4</v>
      </c>
      <c r="B773" s="244">
        <f t="shared" si="495"/>
        <v>40156600.009999998</v>
      </c>
      <c r="C773" s="246">
        <f t="shared" ref="C773" si="547">+C772+100</f>
        <v>156600.01</v>
      </c>
      <c r="D773" s="246">
        <v>27844</v>
      </c>
    </row>
    <row r="774" spans="1:4" x14ac:dyDescent="0.2">
      <c r="A774" s="247">
        <v>4</v>
      </c>
      <c r="B774" s="244">
        <f t="shared" si="495"/>
        <v>40156700.009999998</v>
      </c>
      <c r="C774" s="246">
        <f t="shared" ref="C774" si="548">+C773+100</f>
        <v>156700.01</v>
      </c>
      <c r="D774" s="246">
        <v>27651</v>
      </c>
    </row>
    <row r="775" spans="1:4" x14ac:dyDescent="0.2">
      <c r="A775" s="247">
        <v>4</v>
      </c>
      <c r="B775" s="244">
        <f t="shared" si="495"/>
        <v>40156800.009999998</v>
      </c>
      <c r="C775" s="246">
        <f t="shared" ref="C775" si="549">+C774+100</f>
        <v>156800.01</v>
      </c>
      <c r="D775" s="246">
        <v>27458</v>
      </c>
    </row>
    <row r="776" spans="1:4" x14ac:dyDescent="0.2">
      <c r="A776" s="247">
        <v>4</v>
      </c>
      <c r="B776" s="244">
        <f t="shared" si="495"/>
        <v>40156900.009999998</v>
      </c>
      <c r="C776" s="246">
        <f t="shared" ref="C776" si="550">+C775+100</f>
        <v>156900.01</v>
      </c>
      <c r="D776" s="246">
        <v>27266</v>
      </c>
    </row>
    <row r="777" spans="1:4" x14ac:dyDescent="0.2">
      <c r="A777" s="247">
        <v>4</v>
      </c>
      <c r="B777" s="244">
        <f t="shared" si="495"/>
        <v>40157000.009999998</v>
      </c>
      <c r="C777" s="246">
        <f t="shared" ref="C777" si="551">+C776+100</f>
        <v>157000.01</v>
      </c>
      <c r="D777" s="246">
        <v>27074</v>
      </c>
    </row>
    <row r="778" spans="1:4" x14ac:dyDescent="0.2">
      <c r="A778" s="247">
        <v>4</v>
      </c>
      <c r="B778" s="244">
        <f t="shared" si="495"/>
        <v>40157100.009999998</v>
      </c>
      <c r="C778" s="246">
        <f t="shared" ref="C778" si="552">+C777+100</f>
        <v>157100.01</v>
      </c>
      <c r="D778" s="246">
        <v>26883</v>
      </c>
    </row>
    <row r="779" spans="1:4" x14ac:dyDescent="0.2">
      <c r="A779" s="247">
        <v>4</v>
      </c>
      <c r="B779" s="244">
        <f t="shared" si="495"/>
        <v>40157200.009999998</v>
      </c>
      <c r="C779" s="246">
        <f t="shared" ref="C779" si="553">+C778+100</f>
        <v>157200.01</v>
      </c>
      <c r="D779" s="246">
        <v>26692</v>
      </c>
    </row>
    <row r="780" spans="1:4" x14ac:dyDescent="0.2">
      <c r="A780" s="247">
        <v>4</v>
      </c>
      <c r="B780" s="244">
        <f t="shared" si="495"/>
        <v>40157300.009999998</v>
      </c>
      <c r="C780" s="246">
        <f t="shared" ref="C780" si="554">+C779+100</f>
        <v>157300.01</v>
      </c>
      <c r="D780" s="246">
        <v>26501</v>
      </c>
    </row>
    <row r="781" spans="1:4" x14ac:dyDescent="0.2">
      <c r="A781" s="247">
        <v>4</v>
      </c>
      <c r="B781" s="244">
        <f t="shared" si="495"/>
        <v>40157400.009999998</v>
      </c>
      <c r="C781" s="246">
        <f t="shared" ref="C781" si="555">+C780+100</f>
        <v>157400.01</v>
      </c>
      <c r="D781" s="246">
        <v>26311</v>
      </c>
    </row>
    <row r="782" spans="1:4" x14ac:dyDescent="0.2">
      <c r="A782" s="247">
        <v>4</v>
      </c>
      <c r="B782" s="244">
        <f t="shared" si="495"/>
        <v>40157500.009999998</v>
      </c>
      <c r="C782" s="246">
        <f t="shared" ref="C782" si="556">+C781+100</f>
        <v>157500.01</v>
      </c>
      <c r="D782" s="246">
        <v>26122</v>
      </c>
    </row>
    <row r="783" spans="1:4" x14ac:dyDescent="0.2">
      <c r="A783" s="247">
        <v>4</v>
      </c>
      <c r="B783" s="244">
        <f t="shared" si="495"/>
        <v>40157600.009999998</v>
      </c>
      <c r="C783" s="246">
        <f t="shared" ref="C783" si="557">+C782+100</f>
        <v>157600.01</v>
      </c>
      <c r="D783" s="246">
        <v>25933</v>
      </c>
    </row>
    <row r="784" spans="1:4" x14ac:dyDescent="0.2">
      <c r="A784" s="247">
        <v>4</v>
      </c>
      <c r="B784" s="244">
        <f t="shared" si="495"/>
        <v>40157700.009999998</v>
      </c>
      <c r="C784" s="246">
        <f t="shared" ref="C784" si="558">+C783+100</f>
        <v>157700.01</v>
      </c>
      <c r="D784" s="246">
        <v>25744</v>
      </c>
    </row>
    <row r="785" spans="1:4" x14ac:dyDescent="0.2">
      <c r="A785" s="247">
        <v>4</v>
      </c>
      <c r="B785" s="244">
        <f t="shared" si="495"/>
        <v>40157800.009999998</v>
      </c>
      <c r="C785" s="246">
        <f t="shared" ref="C785" si="559">+C784+100</f>
        <v>157800.01</v>
      </c>
      <c r="D785" s="246">
        <v>25556</v>
      </c>
    </row>
    <row r="786" spans="1:4" x14ac:dyDescent="0.2">
      <c r="A786" s="247">
        <v>4</v>
      </c>
      <c r="B786" s="244">
        <f t="shared" ref="B786:B849" si="560">+A786*10000000+C786</f>
        <v>40157900.009999998</v>
      </c>
      <c r="C786" s="246">
        <f t="shared" ref="C786" si="561">+C785+100</f>
        <v>157900.01</v>
      </c>
      <c r="D786" s="246">
        <v>25368</v>
      </c>
    </row>
    <row r="787" spans="1:4" x14ac:dyDescent="0.2">
      <c r="A787" s="247">
        <v>4</v>
      </c>
      <c r="B787" s="244">
        <f t="shared" si="560"/>
        <v>40158000.009999998</v>
      </c>
      <c r="C787" s="246">
        <f t="shared" ref="C787" si="562">+C786+100</f>
        <v>158000.01</v>
      </c>
      <c r="D787" s="246">
        <v>25181</v>
      </c>
    </row>
    <row r="788" spans="1:4" x14ac:dyDescent="0.2">
      <c r="A788" s="247">
        <v>4</v>
      </c>
      <c r="B788" s="244">
        <f t="shared" si="560"/>
        <v>40158100.009999998</v>
      </c>
      <c r="C788" s="246">
        <f t="shared" ref="C788" si="563">+C787+100</f>
        <v>158100.01</v>
      </c>
      <c r="D788" s="246">
        <v>24994</v>
      </c>
    </row>
    <row r="789" spans="1:4" x14ac:dyDescent="0.2">
      <c r="A789" s="247">
        <v>4</v>
      </c>
      <c r="B789" s="244">
        <f t="shared" si="560"/>
        <v>40158200.009999998</v>
      </c>
      <c r="C789" s="246">
        <f t="shared" ref="C789" si="564">+C788+100</f>
        <v>158200.01</v>
      </c>
      <c r="D789" s="246">
        <v>24807</v>
      </c>
    </row>
    <row r="790" spans="1:4" x14ac:dyDescent="0.2">
      <c r="A790" s="247">
        <v>4</v>
      </c>
      <c r="B790" s="244">
        <f t="shared" si="560"/>
        <v>40158300.009999998</v>
      </c>
      <c r="C790" s="246">
        <f t="shared" ref="C790" si="565">+C789+100</f>
        <v>158300.01</v>
      </c>
      <c r="D790" s="246">
        <v>24621</v>
      </c>
    </row>
    <row r="791" spans="1:4" x14ac:dyDescent="0.2">
      <c r="A791" s="247">
        <v>4</v>
      </c>
      <c r="B791" s="244">
        <f t="shared" si="560"/>
        <v>40158400.009999998</v>
      </c>
      <c r="C791" s="246">
        <f t="shared" ref="C791" si="566">+C790+100</f>
        <v>158400.01</v>
      </c>
      <c r="D791" s="246">
        <v>24435</v>
      </c>
    </row>
    <row r="792" spans="1:4" x14ac:dyDescent="0.2">
      <c r="A792" s="247">
        <v>4</v>
      </c>
      <c r="B792" s="244">
        <f t="shared" si="560"/>
        <v>40158500.009999998</v>
      </c>
      <c r="C792" s="246">
        <f t="shared" ref="C792" si="567">+C791+100</f>
        <v>158500.01</v>
      </c>
      <c r="D792" s="246">
        <v>24249</v>
      </c>
    </row>
    <row r="793" spans="1:4" x14ac:dyDescent="0.2">
      <c r="A793" s="247">
        <v>4</v>
      </c>
      <c r="B793" s="244">
        <f t="shared" si="560"/>
        <v>40158600.009999998</v>
      </c>
      <c r="C793" s="246">
        <f t="shared" ref="C793" si="568">+C792+100</f>
        <v>158600.01</v>
      </c>
      <c r="D793" s="246">
        <v>24064</v>
      </c>
    </row>
    <row r="794" spans="1:4" x14ac:dyDescent="0.2">
      <c r="A794" s="247">
        <v>4</v>
      </c>
      <c r="B794" s="244">
        <f t="shared" si="560"/>
        <v>40158700.009999998</v>
      </c>
      <c r="C794" s="246">
        <f t="shared" ref="C794" si="569">+C793+100</f>
        <v>158700.01</v>
      </c>
      <c r="D794" s="246">
        <v>23879</v>
      </c>
    </row>
    <row r="795" spans="1:4" x14ac:dyDescent="0.2">
      <c r="A795" s="247">
        <v>4</v>
      </c>
      <c r="B795" s="244">
        <f t="shared" si="560"/>
        <v>40158800.009999998</v>
      </c>
      <c r="C795" s="246">
        <f t="shared" ref="C795" si="570">+C794+100</f>
        <v>158800.01</v>
      </c>
      <c r="D795" s="246">
        <v>23695</v>
      </c>
    </row>
    <row r="796" spans="1:4" x14ac:dyDescent="0.2">
      <c r="A796" s="247">
        <v>4</v>
      </c>
      <c r="B796" s="244">
        <f t="shared" si="560"/>
        <v>40158900.009999998</v>
      </c>
      <c r="C796" s="246">
        <f t="shared" ref="C796" si="571">+C795+100</f>
        <v>158900.01</v>
      </c>
      <c r="D796" s="246">
        <v>23511</v>
      </c>
    </row>
    <row r="797" spans="1:4" x14ac:dyDescent="0.2">
      <c r="A797" s="247">
        <v>4</v>
      </c>
      <c r="B797" s="244">
        <f t="shared" si="560"/>
        <v>40159000.009999998</v>
      </c>
      <c r="C797" s="246">
        <f t="shared" ref="C797" si="572">+C796+100</f>
        <v>159000.01</v>
      </c>
      <c r="D797" s="246">
        <v>23327</v>
      </c>
    </row>
    <row r="798" spans="1:4" x14ac:dyDescent="0.2">
      <c r="A798" s="247">
        <v>4</v>
      </c>
      <c r="B798" s="244">
        <f t="shared" si="560"/>
        <v>40159100.009999998</v>
      </c>
      <c r="C798" s="246">
        <f t="shared" ref="C798" si="573">+C797+100</f>
        <v>159100.01</v>
      </c>
      <c r="D798" s="246">
        <v>23143</v>
      </c>
    </row>
    <row r="799" spans="1:4" x14ac:dyDescent="0.2">
      <c r="A799" s="247">
        <v>4</v>
      </c>
      <c r="B799" s="244">
        <f t="shared" si="560"/>
        <v>40159200.009999998</v>
      </c>
      <c r="C799" s="246">
        <f t="shared" ref="C799" si="574">+C798+100</f>
        <v>159200.01</v>
      </c>
      <c r="D799" s="246">
        <v>22960</v>
      </c>
    </row>
    <row r="800" spans="1:4" x14ac:dyDescent="0.2">
      <c r="A800" s="247">
        <v>4</v>
      </c>
      <c r="B800" s="244">
        <f t="shared" si="560"/>
        <v>40159300.009999998</v>
      </c>
      <c r="C800" s="246">
        <f t="shared" ref="C800" si="575">+C799+100</f>
        <v>159300.01</v>
      </c>
      <c r="D800" s="246">
        <v>22778</v>
      </c>
    </row>
    <row r="801" spans="1:4" x14ac:dyDescent="0.2">
      <c r="A801" s="247">
        <v>4</v>
      </c>
      <c r="B801" s="244">
        <f t="shared" si="560"/>
        <v>40159400.009999998</v>
      </c>
      <c r="C801" s="246">
        <f t="shared" ref="C801" si="576">+C800+100</f>
        <v>159400.01</v>
      </c>
      <c r="D801" s="246">
        <v>22595</v>
      </c>
    </row>
    <row r="802" spans="1:4" x14ac:dyDescent="0.2">
      <c r="A802" s="247">
        <v>4</v>
      </c>
      <c r="B802" s="244">
        <f t="shared" si="560"/>
        <v>40159500.009999998</v>
      </c>
      <c r="C802" s="246">
        <f t="shared" ref="C802" si="577">+C801+100</f>
        <v>159500.01</v>
      </c>
      <c r="D802" s="246">
        <v>22413</v>
      </c>
    </row>
    <row r="803" spans="1:4" x14ac:dyDescent="0.2">
      <c r="A803" s="247">
        <v>4</v>
      </c>
      <c r="B803" s="244">
        <f t="shared" si="560"/>
        <v>40159600.009999998</v>
      </c>
      <c r="C803" s="246">
        <f t="shared" ref="C803" si="578">+C802+100</f>
        <v>159600.01</v>
      </c>
      <c r="D803" s="246">
        <v>22231</v>
      </c>
    </row>
    <row r="804" spans="1:4" x14ac:dyDescent="0.2">
      <c r="A804" s="247">
        <v>4</v>
      </c>
      <c r="B804" s="244">
        <f t="shared" si="560"/>
        <v>40159700.009999998</v>
      </c>
      <c r="C804" s="246">
        <f t="shared" ref="C804" si="579">+C803+100</f>
        <v>159700.01</v>
      </c>
      <c r="D804" s="246">
        <v>22050</v>
      </c>
    </row>
    <row r="805" spans="1:4" x14ac:dyDescent="0.2">
      <c r="A805" s="247">
        <v>4</v>
      </c>
      <c r="B805" s="244">
        <f t="shared" si="560"/>
        <v>40159800.009999998</v>
      </c>
      <c r="C805" s="246">
        <f t="shared" ref="C805" si="580">+C804+100</f>
        <v>159800.01</v>
      </c>
      <c r="D805" s="246">
        <v>21869</v>
      </c>
    </row>
    <row r="806" spans="1:4" x14ac:dyDescent="0.2">
      <c r="A806" s="247">
        <v>4</v>
      </c>
      <c r="B806" s="244">
        <f t="shared" si="560"/>
        <v>40159900.009999998</v>
      </c>
      <c r="C806" s="246">
        <f t="shared" ref="C806" si="581">+C805+100</f>
        <v>159900.01</v>
      </c>
      <c r="D806" s="246">
        <v>21688</v>
      </c>
    </row>
    <row r="807" spans="1:4" x14ac:dyDescent="0.2">
      <c r="A807" s="247">
        <v>4</v>
      </c>
      <c r="B807" s="244">
        <f t="shared" si="560"/>
        <v>40160000.009999998</v>
      </c>
      <c r="C807" s="246">
        <f t="shared" ref="C807" si="582">+C806+100</f>
        <v>160000.01</v>
      </c>
      <c r="D807" s="246">
        <v>21507</v>
      </c>
    </row>
    <row r="808" spans="1:4" x14ac:dyDescent="0.2">
      <c r="A808" s="247">
        <v>4</v>
      </c>
      <c r="B808" s="244">
        <f t="shared" si="560"/>
        <v>40160100.009999998</v>
      </c>
      <c r="C808" s="246">
        <f t="shared" ref="C808" si="583">+C807+100</f>
        <v>160100.01</v>
      </c>
      <c r="D808" s="246">
        <v>21327</v>
      </c>
    </row>
    <row r="809" spans="1:4" x14ac:dyDescent="0.2">
      <c r="A809" s="247">
        <v>4</v>
      </c>
      <c r="B809" s="244">
        <f t="shared" si="560"/>
        <v>40160200.009999998</v>
      </c>
      <c r="C809" s="246">
        <f t="shared" ref="C809" si="584">+C808+100</f>
        <v>160200.01</v>
      </c>
      <c r="D809" s="246">
        <v>21147</v>
      </c>
    </row>
    <row r="810" spans="1:4" x14ac:dyDescent="0.2">
      <c r="A810" s="247">
        <v>4</v>
      </c>
      <c r="B810" s="244">
        <f t="shared" si="560"/>
        <v>40160300.009999998</v>
      </c>
      <c r="C810" s="246">
        <f t="shared" ref="C810" si="585">+C809+100</f>
        <v>160300.01</v>
      </c>
      <c r="D810" s="246">
        <v>20968</v>
      </c>
    </row>
    <row r="811" spans="1:4" x14ac:dyDescent="0.2">
      <c r="A811" s="247">
        <v>4</v>
      </c>
      <c r="B811" s="244">
        <f t="shared" si="560"/>
        <v>40160400.009999998</v>
      </c>
      <c r="C811" s="246">
        <f t="shared" ref="C811" si="586">+C810+100</f>
        <v>160400.01</v>
      </c>
      <c r="D811" s="246">
        <v>20788</v>
      </c>
    </row>
    <row r="812" spans="1:4" x14ac:dyDescent="0.2">
      <c r="A812" s="247">
        <v>4</v>
      </c>
      <c r="B812" s="244">
        <f t="shared" si="560"/>
        <v>40160500.009999998</v>
      </c>
      <c r="C812" s="246">
        <f t="shared" ref="C812" si="587">+C811+100</f>
        <v>160500.01</v>
      </c>
      <c r="D812" s="246">
        <v>20609</v>
      </c>
    </row>
    <row r="813" spans="1:4" x14ac:dyDescent="0.2">
      <c r="A813" s="247">
        <v>4</v>
      </c>
      <c r="B813" s="244">
        <f t="shared" si="560"/>
        <v>40160600.009999998</v>
      </c>
      <c r="C813" s="246">
        <f t="shared" ref="C813" si="588">+C812+100</f>
        <v>160600.01</v>
      </c>
      <c r="D813" s="246">
        <v>20430</v>
      </c>
    </row>
    <row r="814" spans="1:4" x14ac:dyDescent="0.2">
      <c r="A814" s="247">
        <v>4</v>
      </c>
      <c r="B814" s="244">
        <f t="shared" si="560"/>
        <v>40160700.009999998</v>
      </c>
      <c r="C814" s="246">
        <f t="shared" ref="C814" si="589">+C813+100</f>
        <v>160700.01</v>
      </c>
      <c r="D814" s="246">
        <v>20252</v>
      </c>
    </row>
    <row r="815" spans="1:4" x14ac:dyDescent="0.2">
      <c r="A815" s="247">
        <v>4</v>
      </c>
      <c r="B815" s="244">
        <f t="shared" si="560"/>
        <v>40160800.009999998</v>
      </c>
      <c r="C815" s="246">
        <f t="shared" ref="C815" si="590">+C814+100</f>
        <v>160800.01</v>
      </c>
      <c r="D815" s="246">
        <v>20074</v>
      </c>
    </row>
    <row r="816" spans="1:4" x14ac:dyDescent="0.2">
      <c r="A816" s="247">
        <v>4</v>
      </c>
      <c r="B816" s="244">
        <f t="shared" si="560"/>
        <v>40160900.009999998</v>
      </c>
      <c r="C816" s="246">
        <f t="shared" ref="C816" si="591">+C815+100</f>
        <v>160900.01</v>
      </c>
      <c r="D816" s="246">
        <v>19896</v>
      </c>
    </row>
    <row r="817" spans="1:4" x14ac:dyDescent="0.2">
      <c r="A817" s="247">
        <v>4</v>
      </c>
      <c r="B817" s="244">
        <f t="shared" si="560"/>
        <v>40161000.009999998</v>
      </c>
      <c r="C817" s="246">
        <f t="shared" ref="C817" si="592">+C816+100</f>
        <v>161000.01</v>
      </c>
      <c r="D817" s="246">
        <v>19718</v>
      </c>
    </row>
    <row r="818" spans="1:4" x14ac:dyDescent="0.2">
      <c r="A818" s="247">
        <v>4</v>
      </c>
      <c r="B818" s="244">
        <f t="shared" si="560"/>
        <v>40161100.009999998</v>
      </c>
      <c r="C818" s="246">
        <f t="shared" ref="C818" si="593">+C817+100</f>
        <v>161100.01</v>
      </c>
      <c r="D818" s="246">
        <v>19541</v>
      </c>
    </row>
    <row r="819" spans="1:4" x14ac:dyDescent="0.2">
      <c r="A819" s="247">
        <v>4</v>
      </c>
      <c r="B819" s="244">
        <f t="shared" si="560"/>
        <v>40161200.009999998</v>
      </c>
      <c r="C819" s="246">
        <f t="shared" ref="C819" si="594">+C818+100</f>
        <v>161200.01</v>
      </c>
      <c r="D819" s="246">
        <v>19364</v>
      </c>
    </row>
    <row r="820" spans="1:4" x14ac:dyDescent="0.2">
      <c r="A820" s="247">
        <v>4</v>
      </c>
      <c r="B820" s="244">
        <f t="shared" si="560"/>
        <v>40161300.009999998</v>
      </c>
      <c r="C820" s="246">
        <f t="shared" ref="C820" si="595">+C819+100</f>
        <v>161300.01</v>
      </c>
      <c r="D820" s="246">
        <v>19187</v>
      </c>
    </row>
    <row r="821" spans="1:4" x14ac:dyDescent="0.2">
      <c r="A821" s="247">
        <v>4</v>
      </c>
      <c r="B821" s="244">
        <f t="shared" si="560"/>
        <v>40161400.009999998</v>
      </c>
      <c r="C821" s="246">
        <f t="shared" ref="C821" si="596">+C820+100</f>
        <v>161400.01</v>
      </c>
      <c r="D821" s="246">
        <v>19010</v>
      </c>
    </row>
    <row r="822" spans="1:4" x14ac:dyDescent="0.2">
      <c r="A822" s="247">
        <v>4</v>
      </c>
      <c r="B822" s="244">
        <f t="shared" si="560"/>
        <v>40161500.009999998</v>
      </c>
      <c r="C822" s="246">
        <f t="shared" ref="C822" si="597">+C821+100</f>
        <v>161500.01</v>
      </c>
      <c r="D822" s="246">
        <v>18834</v>
      </c>
    </row>
    <row r="823" spans="1:4" x14ac:dyDescent="0.2">
      <c r="A823" s="247">
        <v>4</v>
      </c>
      <c r="B823" s="244">
        <f t="shared" si="560"/>
        <v>40161600.009999998</v>
      </c>
      <c r="C823" s="246">
        <f t="shared" ref="C823" si="598">+C822+100</f>
        <v>161600.01</v>
      </c>
      <c r="D823" s="246">
        <v>18658</v>
      </c>
    </row>
    <row r="824" spans="1:4" x14ac:dyDescent="0.2">
      <c r="A824" s="247">
        <v>4</v>
      </c>
      <c r="B824" s="244">
        <f t="shared" si="560"/>
        <v>40161700.009999998</v>
      </c>
      <c r="C824" s="246">
        <f t="shared" ref="C824" si="599">+C823+100</f>
        <v>161700.01</v>
      </c>
      <c r="D824" s="246">
        <v>18482</v>
      </c>
    </row>
    <row r="825" spans="1:4" x14ac:dyDescent="0.2">
      <c r="A825" s="247">
        <v>4</v>
      </c>
      <c r="B825" s="244">
        <f t="shared" si="560"/>
        <v>40161800.009999998</v>
      </c>
      <c r="C825" s="246">
        <f t="shared" ref="C825" si="600">+C824+100</f>
        <v>161800.01</v>
      </c>
      <c r="D825" s="246">
        <v>18307</v>
      </c>
    </row>
    <row r="826" spans="1:4" x14ac:dyDescent="0.2">
      <c r="A826" s="247">
        <v>4</v>
      </c>
      <c r="B826" s="244">
        <f t="shared" si="560"/>
        <v>40161900.009999998</v>
      </c>
      <c r="C826" s="246">
        <f t="shared" ref="C826" si="601">+C825+100</f>
        <v>161900.01</v>
      </c>
      <c r="D826" s="246">
        <v>18132</v>
      </c>
    </row>
    <row r="827" spans="1:4" x14ac:dyDescent="0.2">
      <c r="A827" s="247">
        <v>4</v>
      </c>
      <c r="B827" s="244">
        <f t="shared" si="560"/>
        <v>40162000.009999998</v>
      </c>
      <c r="C827" s="246">
        <f t="shared" ref="C827" si="602">+C826+100</f>
        <v>162000.01</v>
      </c>
      <c r="D827" s="246">
        <v>17957</v>
      </c>
    </row>
    <row r="828" spans="1:4" x14ac:dyDescent="0.2">
      <c r="A828" s="247">
        <v>4</v>
      </c>
      <c r="B828" s="244">
        <f t="shared" si="560"/>
        <v>40162100.009999998</v>
      </c>
      <c r="C828" s="246">
        <f t="shared" ref="C828" si="603">+C827+100</f>
        <v>162100.01</v>
      </c>
      <c r="D828" s="246">
        <v>17782</v>
      </c>
    </row>
    <row r="829" spans="1:4" x14ac:dyDescent="0.2">
      <c r="A829" s="247">
        <v>4</v>
      </c>
      <c r="B829" s="244">
        <f t="shared" si="560"/>
        <v>40162200.009999998</v>
      </c>
      <c r="C829" s="246">
        <f t="shared" ref="C829" si="604">+C828+100</f>
        <v>162200.01</v>
      </c>
      <c r="D829" s="246">
        <v>17607</v>
      </c>
    </row>
    <row r="830" spans="1:4" x14ac:dyDescent="0.2">
      <c r="A830" s="247">
        <v>4</v>
      </c>
      <c r="B830" s="244">
        <f t="shared" si="560"/>
        <v>40162300.009999998</v>
      </c>
      <c r="C830" s="246">
        <f t="shared" ref="C830" si="605">+C829+100</f>
        <v>162300.01</v>
      </c>
      <c r="D830" s="246">
        <v>17433</v>
      </c>
    </row>
    <row r="831" spans="1:4" x14ac:dyDescent="0.2">
      <c r="A831" s="247">
        <v>4</v>
      </c>
      <c r="B831" s="244">
        <f t="shared" si="560"/>
        <v>40162400.009999998</v>
      </c>
      <c r="C831" s="246">
        <f t="shared" ref="C831" si="606">+C830+100</f>
        <v>162400.01</v>
      </c>
      <c r="D831" s="246">
        <v>17259</v>
      </c>
    </row>
    <row r="832" spans="1:4" x14ac:dyDescent="0.2">
      <c r="A832" s="247">
        <v>4</v>
      </c>
      <c r="B832" s="244">
        <f t="shared" si="560"/>
        <v>40162500.009999998</v>
      </c>
      <c r="C832" s="246">
        <f t="shared" ref="C832" si="607">+C831+100</f>
        <v>162500.01</v>
      </c>
      <c r="D832" s="246">
        <v>17085</v>
      </c>
    </row>
    <row r="833" spans="1:4" x14ac:dyDescent="0.2">
      <c r="A833" s="247">
        <v>4</v>
      </c>
      <c r="B833" s="244">
        <f t="shared" si="560"/>
        <v>40162600.009999998</v>
      </c>
      <c r="C833" s="246">
        <f t="shared" ref="C833" si="608">+C832+100</f>
        <v>162600.01</v>
      </c>
      <c r="D833" s="246">
        <v>16911</v>
      </c>
    </row>
    <row r="834" spans="1:4" x14ac:dyDescent="0.2">
      <c r="A834" s="247">
        <v>4</v>
      </c>
      <c r="B834" s="244">
        <f t="shared" si="560"/>
        <v>40162700.009999998</v>
      </c>
      <c r="C834" s="246">
        <f t="shared" ref="C834" si="609">+C833+100</f>
        <v>162700.01</v>
      </c>
      <c r="D834" s="246">
        <v>16738</v>
      </c>
    </row>
    <row r="835" spans="1:4" x14ac:dyDescent="0.2">
      <c r="A835" s="247">
        <v>4</v>
      </c>
      <c r="B835" s="244">
        <f t="shared" si="560"/>
        <v>40162800.009999998</v>
      </c>
      <c r="C835" s="246">
        <f t="shared" ref="C835" si="610">+C834+100</f>
        <v>162800.01</v>
      </c>
      <c r="D835" s="246">
        <v>16565</v>
      </c>
    </row>
    <row r="836" spans="1:4" x14ac:dyDescent="0.2">
      <c r="A836" s="247">
        <v>4</v>
      </c>
      <c r="B836" s="244">
        <f t="shared" si="560"/>
        <v>40162900.009999998</v>
      </c>
      <c r="C836" s="246">
        <f t="shared" ref="C836" si="611">+C835+100</f>
        <v>162900.01</v>
      </c>
      <c r="D836" s="246">
        <v>16392</v>
      </c>
    </row>
    <row r="837" spans="1:4" x14ac:dyDescent="0.2">
      <c r="A837" s="247">
        <v>4</v>
      </c>
      <c r="B837" s="244">
        <f t="shared" si="560"/>
        <v>40163000.009999998</v>
      </c>
      <c r="C837" s="246">
        <f t="shared" ref="C837" si="612">+C836+100</f>
        <v>163000.01</v>
      </c>
      <c r="D837" s="246">
        <v>16219</v>
      </c>
    </row>
    <row r="838" spans="1:4" x14ac:dyDescent="0.2">
      <c r="A838" s="247">
        <v>4</v>
      </c>
      <c r="B838" s="244">
        <f t="shared" si="560"/>
        <v>40163100.009999998</v>
      </c>
      <c r="C838" s="246">
        <f t="shared" ref="C838" si="613">+C837+100</f>
        <v>163100.01</v>
      </c>
      <c r="D838" s="246">
        <v>16047</v>
      </c>
    </row>
    <row r="839" spans="1:4" x14ac:dyDescent="0.2">
      <c r="A839" s="247">
        <v>4</v>
      </c>
      <c r="B839" s="244">
        <f t="shared" si="560"/>
        <v>40163200.009999998</v>
      </c>
      <c r="C839" s="246">
        <f t="shared" ref="C839" si="614">+C838+100</f>
        <v>163200.01</v>
      </c>
      <c r="D839" s="246">
        <v>15875</v>
      </c>
    </row>
    <row r="840" spans="1:4" x14ac:dyDescent="0.2">
      <c r="A840" s="247">
        <v>4</v>
      </c>
      <c r="B840" s="244">
        <f t="shared" si="560"/>
        <v>40163300.009999998</v>
      </c>
      <c r="C840" s="246">
        <f t="shared" ref="C840" si="615">+C839+100</f>
        <v>163300.01</v>
      </c>
      <c r="D840" s="246">
        <v>15703</v>
      </c>
    </row>
    <row r="841" spans="1:4" x14ac:dyDescent="0.2">
      <c r="A841" s="247">
        <v>4</v>
      </c>
      <c r="B841" s="244">
        <f t="shared" si="560"/>
        <v>40163400.009999998</v>
      </c>
      <c r="C841" s="246">
        <f t="shared" ref="C841" si="616">+C840+100</f>
        <v>163400.01</v>
      </c>
      <c r="D841" s="246">
        <v>15531</v>
      </c>
    </row>
    <row r="842" spans="1:4" x14ac:dyDescent="0.2">
      <c r="A842" s="247">
        <v>4</v>
      </c>
      <c r="B842" s="244">
        <f t="shared" si="560"/>
        <v>40163500.009999998</v>
      </c>
      <c r="C842" s="246">
        <f t="shared" ref="C842" si="617">+C841+100</f>
        <v>163500.01</v>
      </c>
      <c r="D842" s="246">
        <v>15359</v>
      </c>
    </row>
    <row r="843" spans="1:4" x14ac:dyDescent="0.2">
      <c r="A843" s="247">
        <v>4</v>
      </c>
      <c r="B843" s="244">
        <f t="shared" si="560"/>
        <v>40163600.009999998</v>
      </c>
      <c r="C843" s="246">
        <f t="shared" ref="C843" si="618">+C842+100</f>
        <v>163600.01</v>
      </c>
      <c r="D843" s="246">
        <v>15188</v>
      </c>
    </row>
    <row r="844" spans="1:4" x14ac:dyDescent="0.2">
      <c r="A844" s="247">
        <v>4</v>
      </c>
      <c r="B844" s="244">
        <f t="shared" si="560"/>
        <v>40163700.009999998</v>
      </c>
      <c r="C844" s="246">
        <f t="shared" ref="C844" si="619">+C843+100</f>
        <v>163700.01</v>
      </c>
      <c r="D844" s="246">
        <v>15017</v>
      </c>
    </row>
    <row r="845" spans="1:4" x14ac:dyDescent="0.2">
      <c r="A845" s="247">
        <v>4</v>
      </c>
      <c r="B845" s="244">
        <f t="shared" si="560"/>
        <v>40163800.009999998</v>
      </c>
      <c r="C845" s="246">
        <f t="shared" ref="C845" si="620">+C844+100</f>
        <v>163800.01</v>
      </c>
      <c r="D845" s="246">
        <v>14846</v>
      </c>
    </row>
    <row r="846" spans="1:4" x14ac:dyDescent="0.2">
      <c r="A846" s="247">
        <v>4</v>
      </c>
      <c r="B846" s="244">
        <f t="shared" si="560"/>
        <v>40163900.009999998</v>
      </c>
      <c r="C846" s="246">
        <f t="shared" ref="C846" si="621">+C845+100</f>
        <v>163900.01</v>
      </c>
      <c r="D846" s="246">
        <v>14675</v>
      </c>
    </row>
    <row r="847" spans="1:4" x14ac:dyDescent="0.2">
      <c r="A847" s="247">
        <v>4</v>
      </c>
      <c r="B847" s="244">
        <f t="shared" si="560"/>
        <v>40164000.009999998</v>
      </c>
      <c r="C847" s="246">
        <f t="shared" ref="C847" si="622">+C846+100</f>
        <v>164000.01</v>
      </c>
      <c r="D847" s="246">
        <v>14505</v>
      </c>
    </row>
    <row r="848" spans="1:4" x14ac:dyDescent="0.2">
      <c r="A848" s="247">
        <v>4</v>
      </c>
      <c r="B848" s="244">
        <f t="shared" si="560"/>
        <v>40164100.009999998</v>
      </c>
      <c r="C848" s="246">
        <f t="shared" ref="C848" si="623">+C847+100</f>
        <v>164100.01</v>
      </c>
      <c r="D848" s="246">
        <v>14334</v>
      </c>
    </row>
    <row r="849" spans="1:4" x14ac:dyDescent="0.2">
      <c r="A849" s="247">
        <v>4</v>
      </c>
      <c r="B849" s="244">
        <f t="shared" si="560"/>
        <v>40164200.009999998</v>
      </c>
      <c r="C849" s="246">
        <f t="shared" ref="C849" si="624">+C848+100</f>
        <v>164200.01</v>
      </c>
      <c r="D849" s="246">
        <v>14164</v>
      </c>
    </row>
    <row r="850" spans="1:4" x14ac:dyDescent="0.2">
      <c r="A850" s="247">
        <v>4</v>
      </c>
      <c r="B850" s="244">
        <f t="shared" ref="B850:B913" si="625">+A850*10000000+C850</f>
        <v>40164300.009999998</v>
      </c>
      <c r="C850" s="246">
        <f t="shared" ref="C850" si="626">+C849+100</f>
        <v>164300.01</v>
      </c>
      <c r="D850" s="246">
        <v>13994</v>
      </c>
    </row>
    <row r="851" spans="1:4" x14ac:dyDescent="0.2">
      <c r="A851" s="247">
        <v>4</v>
      </c>
      <c r="B851" s="244">
        <f t="shared" si="625"/>
        <v>40164400.009999998</v>
      </c>
      <c r="C851" s="246">
        <f t="shared" ref="C851" si="627">+C850+100</f>
        <v>164400.01</v>
      </c>
      <c r="D851" s="246">
        <v>13824</v>
      </c>
    </row>
    <row r="852" spans="1:4" x14ac:dyDescent="0.2">
      <c r="A852" s="247">
        <v>4</v>
      </c>
      <c r="B852" s="244">
        <f t="shared" si="625"/>
        <v>40164500.009999998</v>
      </c>
      <c r="C852" s="246">
        <f t="shared" ref="C852" si="628">+C851+100</f>
        <v>164500.01</v>
      </c>
      <c r="D852" s="246">
        <v>13655</v>
      </c>
    </row>
    <row r="853" spans="1:4" x14ac:dyDescent="0.2">
      <c r="A853" s="247">
        <v>4</v>
      </c>
      <c r="B853" s="244">
        <f t="shared" si="625"/>
        <v>40164600.009999998</v>
      </c>
      <c r="C853" s="246">
        <f t="shared" ref="C853" si="629">+C852+100</f>
        <v>164600.01</v>
      </c>
      <c r="D853" s="246">
        <v>13486</v>
      </c>
    </row>
    <row r="854" spans="1:4" x14ac:dyDescent="0.2">
      <c r="A854" s="247">
        <v>4</v>
      </c>
      <c r="B854" s="244">
        <f t="shared" si="625"/>
        <v>40164700.009999998</v>
      </c>
      <c r="C854" s="246">
        <f t="shared" ref="C854" si="630">+C853+100</f>
        <v>164700.01</v>
      </c>
      <c r="D854" s="246">
        <v>13317</v>
      </c>
    </row>
    <row r="855" spans="1:4" x14ac:dyDescent="0.2">
      <c r="A855" s="247">
        <v>4</v>
      </c>
      <c r="B855" s="244">
        <f t="shared" si="625"/>
        <v>40164800.009999998</v>
      </c>
      <c r="C855" s="246">
        <f t="shared" ref="C855" si="631">+C854+100</f>
        <v>164800.01</v>
      </c>
      <c r="D855" s="246">
        <v>13148</v>
      </c>
    </row>
    <row r="856" spans="1:4" x14ac:dyDescent="0.2">
      <c r="A856" s="247">
        <v>4</v>
      </c>
      <c r="B856" s="244">
        <f t="shared" si="625"/>
        <v>40164900.009999998</v>
      </c>
      <c r="C856" s="246">
        <f t="shared" ref="C856" si="632">+C855+100</f>
        <v>164900.01</v>
      </c>
      <c r="D856" s="246">
        <v>12979</v>
      </c>
    </row>
    <row r="857" spans="1:4" x14ac:dyDescent="0.2">
      <c r="A857" s="247">
        <v>4</v>
      </c>
      <c r="B857" s="244">
        <f t="shared" si="625"/>
        <v>40165000.009999998</v>
      </c>
      <c r="C857" s="246">
        <f t="shared" ref="C857" si="633">+C856+100</f>
        <v>165000.01</v>
      </c>
      <c r="D857" s="246">
        <v>12810</v>
      </c>
    </row>
    <row r="858" spans="1:4" x14ac:dyDescent="0.2">
      <c r="A858" s="247">
        <v>4</v>
      </c>
      <c r="B858" s="244">
        <f t="shared" si="625"/>
        <v>40165100.009999998</v>
      </c>
      <c r="C858" s="246">
        <f t="shared" ref="C858" si="634">+C857+100</f>
        <v>165100.01</v>
      </c>
      <c r="D858" s="246">
        <v>12642</v>
      </c>
    </row>
    <row r="859" spans="1:4" x14ac:dyDescent="0.2">
      <c r="A859" s="247">
        <v>4</v>
      </c>
      <c r="B859" s="244">
        <f t="shared" si="625"/>
        <v>40165200.009999998</v>
      </c>
      <c r="C859" s="246">
        <f t="shared" ref="C859" si="635">+C858+100</f>
        <v>165200.01</v>
      </c>
      <c r="D859" s="246">
        <v>12474</v>
      </c>
    </row>
    <row r="860" spans="1:4" x14ac:dyDescent="0.2">
      <c r="A860" s="247">
        <v>4</v>
      </c>
      <c r="B860" s="244">
        <f t="shared" si="625"/>
        <v>40165300.009999998</v>
      </c>
      <c r="C860" s="246">
        <f t="shared" ref="C860" si="636">+C859+100</f>
        <v>165300.01</v>
      </c>
      <c r="D860" s="246">
        <v>12306</v>
      </c>
    </row>
    <row r="861" spans="1:4" x14ac:dyDescent="0.2">
      <c r="A861" s="247">
        <v>4</v>
      </c>
      <c r="B861" s="244">
        <f t="shared" si="625"/>
        <v>40165400.009999998</v>
      </c>
      <c r="C861" s="246">
        <f t="shared" ref="C861" si="637">+C860+100</f>
        <v>165400.01</v>
      </c>
      <c r="D861" s="246">
        <v>12138</v>
      </c>
    </row>
    <row r="862" spans="1:4" x14ac:dyDescent="0.2">
      <c r="A862" s="247">
        <v>4</v>
      </c>
      <c r="B862" s="244">
        <f t="shared" si="625"/>
        <v>40165500.009999998</v>
      </c>
      <c r="C862" s="246">
        <f t="shared" ref="C862" si="638">+C861+100</f>
        <v>165500.01</v>
      </c>
      <c r="D862" s="246">
        <v>11970</v>
      </c>
    </row>
    <row r="863" spans="1:4" x14ac:dyDescent="0.2">
      <c r="A863" s="247">
        <v>4</v>
      </c>
      <c r="B863" s="244">
        <f t="shared" si="625"/>
        <v>40165600.009999998</v>
      </c>
      <c r="C863" s="246">
        <f t="shared" ref="C863" si="639">+C862+100</f>
        <v>165600.01</v>
      </c>
      <c r="D863" s="246">
        <v>11803</v>
      </c>
    </row>
    <row r="864" spans="1:4" x14ac:dyDescent="0.2">
      <c r="A864" s="247">
        <v>4</v>
      </c>
      <c r="B864" s="244">
        <f t="shared" si="625"/>
        <v>40165700.009999998</v>
      </c>
      <c r="C864" s="246">
        <f t="shared" ref="C864" si="640">+C863+100</f>
        <v>165700.01</v>
      </c>
      <c r="D864" s="246">
        <v>11636</v>
      </c>
    </row>
    <row r="865" spans="1:4" x14ac:dyDescent="0.2">
      <c r="A865" s="247">
        <v>4</v>
      </c>
      <c r="B865" s="244">
        <f t="shared" si="625"/>
        <v>40165800.009999998</v>
      </c>
      <c r="C865" s="246">
        <f t="shared" ref="C865" si="641">+C864+100</f>
        <v>165800.01</v>
      </c>
      <c r="D865" s="246">
        <v>11469</v>
      </c>
    </row>
    <row r="866" spans="1:4" x14ac:dyDescent="0.2">
      <c r="A866" s="247">
        <v>4</v>
      </c>
      <c r="B866" s="244">
        <f t="shared" si="625"/>
        <v>40165900.009999998</v>
      </c>
      <c r="C866" s="246">
        <f t="shared" ref="C866" si="642">+C865+100</f>
        <v>165900.01</v>
      </c>
      <c r="D866" s="246">
        <v>11302</v>
      </c>
    </row>
    <row r="867" spans="1:4" x14ac:dyDescent="0.2">
      <c r="A867" s="247">
        <v>4</v>
      </c>
      <c r="B867" s="244">
        <f t="shared" si="625"/>
        <v>40166000.009999998</v>
      </c>
      <c r="C867" s="246">
        <f t="shared" ref="C867" si="643">+C866+100</f>
        <v>166000.01</v>
      </c>
      <c r="D867" s="246">
        <v>11135</v>
      </c>
    </row>
    <row r="868" spans="1:4" x14ac:dyDescent="0.2">
      <c r="A868" s="247">
        <v>4</v>
      </c>
      <c r="B868" s="244">
        <f t="shared" si="625"/>
        <v>40166100.009999998</v>
      </c>
      <c r="C868" s="246">
        <f t="shared" ref="C868" si="644">+C867+100</f>
        <v>166100.01</v>
      </c>
      <c r="D868" s="246">
        <v>10969</v>
      </c>
    </row>
    <row r="869" spans="1:4" x14ac:dyDescent="0.2">
      <c r="A869" s="247">
        <v>4</v>
      </c>
      <c r="B869" s="244">
        <f t="shared" si="625"/>
        <v>40166200.009999998</v>
      </c>
      <c r="C869" s="246">
        <f t="shared" ref="C869" si="645">+C868+100</f>
        <v>166200.01</v>
      </c>
      <c r="D869" s="246">
        <v>10802</v>
      </c>
    </row>
    <row r="870" spans="1:4" x14ac:dyDescent="0.2">
      <c r="A870" s="247">
        <v>4</v>
      </c>
      <c r="B870" s="244">
        <f t="shared" si="625"/>
        <v>40166300.009999998</v>
      </c>
      <c r="C870" s="246">
        <f t="shared" ref="C870" si="646">+C869+100</f>
        <v>166300.01</v>
      </c>
      <c r="D870" s="246">
        <v>10636</v>
      </c>
    </row>
    <row r="871" spans="1:4" x14ac:dyDescent="0.2">
      <c r="A871" s="247">
        <v>4</v>
      </c>
      <c r="B871" s="244">
        <f t="shared" si="625"/>
        <v>40166400.009999998</v>
      </c>
      <c r="C871" s="246">
        <f t="shared" ref="C871" si="647">+C870+100</f>
        <v>166400.01</v>
      </c>
      <c r="D871" s="246">
        <v>10470</v>
      </c>
    </row>
    <row r="872" spans="1:4" x14ac:dyDescent="0.2">
      <c r="A872" s="247">
        <v>4</v>
      </c>
      <c r="B872" s="244">
        <f t="shared" si="625"/>
        <v>40166500.009999998</v>
      </c>
      <c r="C872" s="246">
        <f t="shared" ref="C872" si="648">+C871+100</f>
        <v>166500.01</v>
      </c>
      <c r="D872" s="246">
        <v>10304</v>
      </c>
    </row>
    <row r="873" spans="1:4" x14ac:dyDescent="0.2">
      <c r="A873" s="247">
        <v>4</v>
      </c>
      <c r="B873" s="244">
        <f t="shared" si="625"/>
        <v>40166600.009999998</v>
      </c>
      <c r="C873" s="246">
        <f t="shared" ref="C873" si="649">+C872+100</f>
        <v>166600.01</v>
      </c>
      <c r="D873" s="246">
        <v>10139</v>
      </c>
    </row>
    <row r="874" spans="1:4" x14ac:dyDescent="0.2">
      <c r="A874" s="247">
        <v>4</v>
      </c>
      <c r="B874" s="244">
        <f t="shared" si="625"/>
        <v>40166700.009999998</v>
      </c>
      <c r="C874" s="246">
        <f t="shared" ref="C874" si="650">+C873+100</f>
        <v>166700.01</v>
      </c>
      <c r="D874" s="246">
        <v>9973</v>
      </c>
    </row>
    <row r="875" spans="1:4" x14ac:dyDescent="0.2">
      <c r="A875" s="247">
        <v>4</v>
      </c>
      <c r="B875" s="244">
        <f t="shared" si="625"/>
        <v>40166800.009999998</v>
      </c>
      <c r="C875" s="246">
        <f t="shared" ref="C875" si="651">+C874+100</f>
        <v>166800.01</v>
      </c>
      <c r="D875" s="246">
        <v>9808</v>
      </c>
    </row>
    <row r="876" spans="1:4" x14ac:dyDescent="0.2">
      <c r="A876" s="247">
        <v>4</v>
      </c>
      <c r="B876" s="244">
        <f t="shared" si="625"/>
        <v>40166900.009999998</v>
      </c>
      <c r="C876" s="246">
        <f t="shared" ref="C876" si="652">+C875+100</f>
        <v>166900.01</v>
      </c>
      <c r="D876" s="246">
        <v>9643</v>
      </c>
    </row>
    <row r="877" spans="1:4" x14ac:dyDescent="0.2">
      <c r="A877" s="247">
        <v>4</v>
      </c>
      <c r="B877" s="244">
        <f t="shared" si="625"/>
        <v>40167000.009999998</v>
      </c>
      <c r="C877" s="246">
        <f t="shared" ref="C877" si="653">+C876+100</f>
        <v>167000.01</v>
      </c>
      <c r="D877" s="246">
        <v>9478</v>
      </c>
    </row>
    <row r="878" spans="1:4" x14ac:dyDescent="0.2">
      <c r="A878" s="247">
        <v>4</v>
      </c>
      <c r="B878" s="244">
        <f t="shared" si="625"/>
        <v>40167100.009999998</v>
      </c>
      <c r="C878" s="246">
        <f t="shared" ref="C878" si="654">+C877+100</f>
        <v>167100.01</v>
      </c>
      <c r="D878" s="246">
        <v>9313</v>
      </c>
    </row>
    <row r="879" spans="1:4" x14ac:dyDescent="0.2">
      <c r="A879" s="247">
        <v>4</v>
      </c>
      <c r="B879" s="244">
        <f t="shared" si="625"/>
        <v>40167200.009999998</v>
      </c>
      <c r="C879" s="246">
        <f t="shared" ref="C879" si="655">+C878+100</f>
        <v>167200.01</v>
      </c>
      <c r="D879" s="246">
        <v>9148</v>
      </c>
    </row>
    <row r="880" spans="1:4" x14ac:dyDescent="0.2">
      <c r="A880" s="247">
        <v>4</v>
      </c>
      <c r="B880" s="244">
        <f t="shared" si="625"/>
        <v>40167300.009999998</v>
      </c>
      <c r="C880" s="246">
        <f t="shared" ref="C880" si="656">+C879+100</f>
        <v>167300.01</v>
      </c>
      <c r="D880" s="246">
        <v>8983</v>
      </c>
    </row>
    <row r="881" spans="1:4" x14ac:dyDescent="0.2">
      <c r="A881" s="247">
        <v>4</v>
      </c>
      <c r="B881" s="244">
        <f t="shared" si="625"/>
        <v>40167400.009999998</v>
      </c>
      <c r="C881" s="246">
        <f t="shared" ref="C881" si="657">+C880+100</f>
        <v>167400.01</v>
      </c>
      <c r="D881" s="246">
        <v>8819</v>
      </c>
    </row>
    <row r="882" spans="1:4" x14ac:dyDescent="0.2">
      <c r="A882" s="247">
        <v>4</v>
      </c>
      <c r="B882" s="244">
        <f t="shared" si="625"/>
        <v>40167500.009999998</v>
      </c>
      <c r="C882" s="246">
        <f t="shared" ref="C882" si="658">+C881+100</f>
        <v>167500.01</v>
      </c>
      <c r="D882" s="246">
        <v>8655</v>
      </c>
    </row>
    <row r="883" spans="1:4" x14ac:dyDescent="0.2">
      <c r="A883" s="247">
        <v>4</v>
      </c>
      <c r="B883" s="244">
        <f t="shared" si="625"/>
        <v>40167600.009999998</v>
      </c>
      <c r="C883" s="246">
        <f t="shared" ref="C883" si="659">+C882+100</f>
        <v>167600.01</v>
      </c>
      <c r="D883" s="246">
        <v>8491</v>
      </c>
    </row>
    <row r="884" spans="1:4" x14ac:dyDescent="0.2">
      <c r="A884" s="247">
        <v>4</v>
      </c>
      <c r="B884" s="244">
        <f t="shared" si="625"/>
        <v>40167700.009999998</v>
      </c>
      <c r="C884" s="246">
        <f t="shared" ref="C884" si="660">+C883+100</f>
        <v>167700.01</v>
      </c>
      <c r="D884" s="246">
        <v>8327</v>
      </c>
    </row>
    <row r="885" spans="1:4" x14ac:dyDescent="0.2">
      <c r="A885" s="247">
        <v>4</v>
      </c>
      <c r="B885" s="244">
        <f t="shared" si="625"/>
        <v>40167800.009999998</v>
      </c>
      <c r="C885" s="246">
        <f t="shared" ref="C885" si="661">+C884+100</f>
        <v>167800.01</v>
      </c>
      <c r="D885" s="246">
        <v>8163</v>
      </c>
    </row>
    <row r="886" spans="1:4" x14ac:dyDescent="0.2">
      <c r="A886" s="247">
        <v>4</v>
      </c>
      <c r="B886" s="244">
        <f t="shared" si="625"/>
        <v>40167900.009999998</v>
      </c>
      <c r="C886" s="246">
        <f t="shared" ref="C886" si="662">+C885+100</f>
        <v>167900.01</v>
      </c>
      <c r="D886" s="246">
        <v>8000</v>
      </c>
    </row>
    <row r="887" spans="1:4" x14ac:dyDescent="0.2">
      <c r="A887" s="247">
        <v>4</v>
      </c>
      <c r="B887" s="244">
        <f t="shared" si="625"/>
        <v>40168000.009999998</v>
      </c>
      <c r="C887" s="246">
        <f t="shared" ref="C887" si="663">+C886+100</f>
        <v>168000.01</v>
      </c>
      <c r="D887" s="246">
        <v>7836</v>
      </c>
    </row>
    <row r="888" spans="1:4" x14ac:dyDescent="0.2">
      <c r="A888" s="247">
        <v>4</v>
      </c>
      <c r="B888" s="244">
        <f t="shared" si="625"/>
        <v>40168100.009999998</v>
      </c>
      <c r="C888" s="246">
        <f t="shared" ref="C888" si="664">+C887+100</f>
        <v>168100.01</v>
      </c>
      <c r="D888" s="246">
        <v>7673</v>
      </c>
    </row>
    <row r="889" spans="1:4" x14ac:dyDescent="0.2">
      <c r="A889" s="247">
        <v>4</v>
      </c>
      <c r="B889" s="244">
        <f t="shared" si="625"/>
        <v>40168200.009999998</v>
      </c>
      <c r="C889" s="246">
        <f t="shared" ref="C889" si="665">+C888+100</f>
        <v>168200.01</v>
      </c>
      <c r="D889" s="246">
        <v>7510</v>
      </c>
    </row>
    <row r="890" spans="1:4" x14ac:dyDescent="0.2">
      <c r="A890" s="247">
        <v>4</v>
      </c>
      <c r="B890" s="244">
        <f t="shared" si="625"/>
        <v>40168300.009999998</v>
      </c>
      <c r="C890" s="246">
        <f t="shared" ref="C890" si="666">+C889+100</f>
        <v>168300.01</v>
      </c>
      <c r="D890" s="246">
        <v>7347</v>
      </c>
    </row>
    <row r="891" spans="1:4" x14ac:dyDescent="0.2">
      <c r="A891" s="247">
        <v>4</v>
      </c>
      <c r="B891" s="244">
        <f t="shared" si="625"/>
        <v>40168400.009999998</v>
      </c>
      <c r="C891" s="246">
        <f t="shared" ref="C891" si="667">+C890+100</f>
        <v>168400.01</v>
      </c>
      <c r="D891" s="246">
        <v>7184</v>
      </c>
    </row>
    <row r="892" spans="1:4" x14ac:dyDescent="0.2">
      <c r="A892" s="247">
        <v>4</v>
      </c>
      <c r="B892" s="244">
        <f t="shared" si="625"/>
        <v>40168500.009999998</v>
      </c>
      <c r="C892" s="246">
        <f t="shared" ref="C892" si="668">+C891+100</f>
        <v>168500.01</v>
      </c>
      <c r="D892" s="246">
        <v>7022</v>
      </c>
    </row>
    <row r="893" spans="1:4" x14ac:dyDescent="0.2">
      <c r="A893" s="247">
        <v>4</v>
      </c>
      <c r="B893" s="244">
        <f t="shared" si="625"/>
        <v>40168600.009999998</v>
      </c>
      <c r="C893" s="246">
        <f t="shared" ref="C893" si="669">+C892+100</f>
        <v>168600.01</v>
      </c>
      <c r="D893" s="246">
        <v>6859</v>
      </c>
    </row>
    <row r="894" spans="1:4" x14ac:dyDescent="0.2">
      <c r="A894" s="247">
        <v>4</v>
      </c>
      <c r="B894" s="244">
        <f t="shared" si="625"/>
        <v>40168700.009999998</v>
      </c>
      <c r="C894" s="246">
        <f t="shared" ref="C894" si="670">+C893+100</f>
        <v>168700.01</v>
      </c>
      <c r="D894" s="246">
        <v>6697</v>
      </c>
    </row>
    <row r="895" spans="1:4" x14ac:dyDescent="0.2">
      <c r="A895" s="247">
        <v>4</v>
      </c>
      <c r="B895" s="244">
        <f t="shared" si="625"/>
        <v>40168800.009999998</v>
      </c>
      <c r="C895" s="246">
        <f t="shared" ref="C895" si="671">+C894+100</f>
        <v>168800.01</v>
      </c>
      <c r="D895" s="246">
        <v>6534</v>
      </c>
    </row>
    <row r="896" spans="1:4" x14ac:dyDescent="0.2">
      <c r="A896" s="247">
        <v>4</v>
      </c>
      <c r="B896" s="244">
        <f t="shared" si="625"/>
        <v>40168900.009999998</v>
      </c>
      <c r="C896" s="246">
        <f t="shared" ref="C896" si="672">+C895+100</f>
        <v>168900.01</v>
      </c>
      <c r="D896" s="246">
        <v>6372</v>
      </c>
    </row>
    <row r="897" spans="1:4" x14ac:dyDescent="0.2">
      <c r="A897" s="247">
        <v>4</v>
      </c>
      <c r="B897" s="244">
        <f t="shared" si="625"/>
        <v>40169000.009999998</v>
      </c>
      <c r="C897" s="246">
        <f t="shared" ref="C897" si="673">+C896+100</f>
        <v>169000.01</v>
      </c>
      <c r="D897" s="246">
        <v>6210</v>
      </c>
    </row>
    <row r="898" spans="1:4" x14ac:dyDescent="0.2">
      <c r="A898" s="247">
        <v>4</v>
      </c>
      <c r="B898" s="244">
        <f t="shared" si="625"/>
        <v>40169100.009999998</v>
      </c>
      <c r="C898" s="246">
        <f t="shared" ref="C898" si="674">+C897+100</f>
        <v>169100.01</v>
      </c>
      <c r="D898" s="246">
        <v>6049</v>
      </c>
    </row>
    <row r="899" spans="1:4" x14ac:dyDescent="0.2">
      <c r="A899" s="247">
        <v>4</v>
      </c>
      <c r="B899" s="244">
        <f t="shared" si="625"/>
        <v>40169200.009999998</v>
      </c>
      <c r="C899" s="246">
        <f t="shared" ref="C899" si="675">+C898+100</f>
        <v>169200.01</v>
      </c>
      <c r="D899" s="246">
        <v>5887</v>
      </c>
    </row>
    <row r="900" spans="1:4" x14ac:dyDescent="0.2">
      <c r="A900" s="247">
        <v>4</v>
      </c>
      <c r="B900" s="244">
        <f t="shared" si="625"/>
        <v>40169300.009999998</v>
      </c>
      <c r="C900" s="246">
        <f t="shared" ref="C900" si="676">+C899+100</f>
        <v>169300.01</v>
      </c>
      <c r="D900" s="246">
        <v>5726</v>
      </c>
    </row>
    <row r="901" spans="1:4" x14ac:dyDescent="0.2">
      <c r="A901" s="247">
        <v>4</v>
      </c>
      <c r="B901" s="244">
        <f t="shared" si="625"/>
        <v>40169400.009999998</v>
      </c>
      <c r="C901" s="246">
        <f t="shared" ref="C901" si="677">+C900+100</f>
        <v>169400.01</v>
      </c>
      <c r="D901" s="246">
        <v>5564</v>
      </c>
    </row>
    <row r="902" spans="1:4" x14ac:dyDescent="0.2">
      <c r="A902" s="247">
        <v>4</v>
      </c>
      <c r="B902" s="244">
        <f t="shared" si="625"/>
        <v>40169500.009999998</v>
      </c>
      <c r="C902" s="246">
        <f t="shared" ref="C902" si="678">+C901+100</f>
        <v>169500.01</v>
      </c>
      <c r="D902" s="246">
        <v>5403</v>
      </c>
    </row>
    <row r="903" spans="1:4" x14ac:dyDescent="0.2">
      <c r="A903" s="247">
        <v>4</v>
      </c>
      <c r="B903" s="244">
        <f t="shared" si="625"/>
        <v>40169600.009999998</v>
      </c>
      <c r="C903" s="246">
        <f t="shared" ref="C903" si="679">+C902+100</f>
        <v>169600.01</v>
      </c>
      <c r="D903" s="246">
        <v>5242</v>
      </c>
    </row>
    <row r="904" spans="1:4" x14ac:dyDescent="0.2">
      <c r="A904" s="247">
        <v>4</v>
      </c>
      <c r="B904" s="244">
        <f t="shared" si="625"/>
        <v>40169700.009999998</v>
      </c>
      <c r="C904" s="246">
        <f t="shared" ref="C904" si="680">+C903+100</f>
        <v>169700.01</v>
      </c>
      <c r="D904" s="246">
        <v>5081</v>
      </c>
    </row>
    <row r="905" spans="1:4" x14ac:dyDescent="0.2">
      <c r="A905" s="247">
        <v>4</v>
      </c>
      <c r="B905" s="244">
        <f t="shared" si="625"/>
        <v>40169800.009999998</v>
      </c>
      <c r="C905" s="246">
        <f t="shared" ref="C905" si="681">+C904+100</f>
        <v>169800.01</v>
      </c>
      <c r="D905" s="246">
        <v>4920</v>
      </c>
    </row>
    <row r="906" spans="1:4" x14ac:dyDescent="0.2">
      <c r="A906" s="247">
        <v>4</v>
      </c>
      <c r="B906" s="244">
        <f t="shared" si="625"/>
        <v>40169900.009999998</v>
      </c>
      <c r="C906" s="246">
        <f t="shared" ref="C906" si="682">+C905+100</f>
        <v>169900.01</v>
      </c>
      <c r="D906" s="246">
        <v>4760</v>
      </c>
    </row>
    <row r="907" spans="1:4" x14ac:dyDescent="0.2">
      <c r="A907" s="247">
        <v>4</v>
      </c>
      <c r="B907" s="244">
        <f t="shared" si="625"/>
        <v>40170000.009999998</v>
      </c>
      <c r="C907" s="246">
        <f t="shared" ref="C907" si="683">+C906+100</f>
        <v>170000.01</v>
      </c>
      <c r="D907" s="246">
        <v>4599</v>
      </c>
    </row>
    <row r="908" spans="1:4" x14ac:dyDescent="0.2">
      <c r="A908" s="247">
        <v>4</v>
      </c>
      <c r="B908" s="244">
        <f t="shared" si="625"/>
        <v>40170100.009999998</v>
      </c>
      <c r="C908" s="246">
        <f t="shared" ref="C908" si="684">+C907+100</f>
        <v>170100.01</v>
      </c>
      <c r="D908" s="246">
        <v>4439</v>
      </c>
    </row>
    <row r="909" spans="1:4" x14ac:dyDescent="0.2">
      <c r="A909" s="247">
        <v>4</v>
      </c>
      <c r="B909" s="244">
        <f t="shared" si="625"/>
        <v>40170200.009999998</v>
      </c>
      <c r="C909" s="246">
        <f t="shared" ref="C909" si="685">+C908+100</f>
        <v>170200.01</v>
      </c>
      <c r="D909" s="246">
        <v>4278</v>
      </c>
    </row>
    <row r="910" spans="1:4" x14ac:dyDescent="0.2">
      <c r="A910" s="247">
        <v>4</v>
      </c>
      <c r="B910" s="244">
        <f t="shared" si="625"/>
        <v>40170300.009999998</v>
      </c>
      <c r="C910" s="246">
        <f t="shared" ref="C910" si="686">+C909+100</f>
        <v>170300.01</v>
      </c>
      <c r="D910" s="246">
        <v>4118</v>
      </c>
    </row>
    <row r="911" spans="1:4" x14ac:dyDescent="0.2">
      <c r="A911" s="247">
        <v>4</v>
      </c>
      <c r="B911" s="244">
        <f t="shared" si="625"/>
        <v>40170400.009999998</v>
      </c>
      <c r="C911" s="246">
        <f t="shared" ref="C911" si="687">+C910+100</f>
        <v>170400.01</v>
      </c>
      <c r="D911" s="246">
        <v>3958</v>
      </c>
    </row>
    <row r="912" spans="1:4" x14ac:dyDescent="0.2">
      <c r="A912" s="247">
        <v>4</v>
      </c>
      <c r="B912" s="244">
        <f t="shared" si="625"/>
        <v>40170500.009999998</v>
      </c>
      <c r="C912" s="246">
        <f t="shared" ref="C912" si="688">+C911+100</f>
        <v>170500.01</v>
      </c>
      <c r="D912" s="246">
        <v>3798</v>
      </c>
    </row>
    <row r="913" spans="1:4" x14ac:dyDescent="0.2">
      <c r="A913" s="247">
        <v>4</v>
      </c>
      <c r="B913" s="244">
        <f t="shared" si="625"/>
        <v>40170600.009999998</v>
      </c>
      <c r="C913" s="246">
        <f t="shared" ref="C913" si="689">+C912+100</f>
        <v>170600.01</v>
      </c>
      <c r="D913" s="246">
        <v>3639</v>
      </c>
    </row>
    <row r="914" spans="1:4" x14ac:dyDescent="0.2">
      <c r="A914" s="247">
        <v>4</v>
      </c>
      <c r="B914" s="244">
        <f t="shared" ref="B914:B977" si="690">+A914*10000000+C914</f>
        <v>40170700.009999998</v>
      </c>
      <c r="C914" s="246">
        <f t="shared" ref="C914" si="691">+C913+100</f>
        <v>170700.01</v>
      </c>
      <c r="D914" s="246">
        <v>3479</v>
      </c>
    </row>
    <row r="915" spans="1:4" x14ac:dyDescent="0.2">
      <c r="A915" s="247">
        <v>4</v>
      </c>
      <c r="B915" s="244">
        <f t="shared" si="690"/>
        <v>40170800.009999998</v>
      </c>
      <c r="C915" s="246">
        <f t="shared" ref="C915" si="692">+C914+100</f>
        <v>170800.01</v>
      </c>
      <c r="D915" s="246">
        <v>3320</v>
      </c>
    </row>
    <row r="916" spans="1:4" x14ac:dyDescent="0.2">
      <c r="A916" s="247">
        <v>4</v>
      </c>
      <c r="B916" s="244">
        <f t="shared" si="690"/>
        <v>40170900.009999998</v>
      </c>
      <c r="C916" s="246">
        <f t="shared" ref="C916" si="693">+C915+100</f>
        <v>170900.01</v>
      </c>
      <c r="D916" s="246">
        <v>3160</v>
      </c>
    </row>
    <row r="917" spans="1:4" x14ac:dyDescent="0.2">
      <c r="A917" s="247">
        <v>4</v>
      </c>
      <c r="B917" s="244">
        <f t="shared" si="690"/>
        <v>40171000.009999998</v>
      </c>
      <c r="C917" s="246">
        <f t="shared" ref="C917" si="694">+C916+100</f>
        <v>171000.01</v>
      </c>
      <c r="D917" s="246">
        <v>3001</v>
      </c>
    </row>
    <row r="918" spans="1:4" x14ac:dyDescent="0.2">
      <c r="A918" s="247">
        <v>4</v>
      </c>
      <c r="B918" s="244">
        <f t="shared" si="690"/>
        <v>40171100.009999998</v>
      </c>
      <c r="C918" s="246">
        <f t="shared" ref="C918" si="695">+C917+100</f>
        <v>171100.01</v>
      </c>
      <c r="D918" s="246">
        <v>2842</v>
      </c>
    </row>
    <row r="919" spans="1:4" x14ac:dyDescent="0.2">
      <c r="A919" s="247">
        <v>4</v>
      </c>
      <c r="B919" s="244">
        <f t="shared" si="690"/>
        <v>40171200.009999998</v>
      </c>
      <c r="C919" s="246">
        <f t="shared" ref="C919" si="696">+C918+100</f>
        <v>171200.01</v>
      </c>
      <c r="D919" s="246">
        <v>2683</v>
      </c>
    </row>
    <row r="920" spans="1:4" x14ac:dyDescent="0.2">
      <c r="A920" s="247">
        <v>4</v>
      </c>
      <c r="B920" s="244">
        <f t="shared" si="690"/>
        <v>40171300.009999998</v>
      </c>
      <c r="C920" s="246">
        <f t="shared" ref="C920" si="697">+C919+100</f>
        <v>171300.01</v>
      </c>
      <c r="D920" s="246">
        <v>2524</v>
      </c>
    </row>
    <row r="921" spans="1:4" x14ac:dyDescent="0.2">
      <c r="A921" s="247">
        <v>4</v>
      </c>
      <c r="B921" s="244">
        <f t="shared" si="690"/>
        <v>40171400.009999998</v>
      </c>
      <c r="C921" s="246">
        <f t="shared" ref="C921" si="698">+C920+100</f>
        <v>171400.01</v>
      </c>
      <c r="D921" s="246">
        <v>2366</v>
      </c>
    </row>
    <row r="922" spans="1:4" x14ac:dyDescent="0.2">
      <c r="A922" s="247">
        <v>4</v>
      </c>
      <c r="B922" s="244">
        <f t="shared" si="690"/>
        <v>40171500.009999998</v>
      </c>
      <c r="C922" s="246">
        <f t="shared" ref="C922" si="699">+C921+100</f>
        <v>171500.01</v>
      </c>
      <c r="D922" s="246">
        <v>2207</v>
      </c>
    </row>
    <row r="923" spans="1:4" x14ac:dyDescent="0.2">
      <c r="A923" s="247">
        <v>4</v>
      </c>
      <c r="B923" s="244">
        <f t="shared" si="690"/>
        <v>40171600.009999998</v>
      </c>
      <c r="C923" s="246">
        <f t="shared" ref="C923" si="700">+C922+100</f>
        <v>171600.01</v>
      </c>
      <c r="D923" s="246">
        <v>2049</v>
      </c>
    </row>
    <row r="924" spans="1:4" x14ac:dyDescent="0.2">
      <c r="A924" s="247">
        <v>4</v>
      </c>
      <c r="B924" s="244">
        <f t="shared" si="690"/>
        <v>40171700.009999998</v>
      </c>
      <c r="C924" s="246">
        <f t="shared" ref="C924" si="701">+C923+100</f>
        <v>171700.01</v>
      </c>
      <c r="D924" s="246">
        <v>1890</v>
      </c>
    </row>
    <row r="925" spans="1:4" x14ac:dyDescent="0.2">
      <c r="A925" s="247">
        <v>4</v>
      </c>
      <c r="B925" s="244">
        <f t="shared" si="690"/>
        <v>40171800.009999998</v>
      </c>
      <c r="C925" s="246">
        <f t="shared" ref="C925" si="702">+C924+100</f>
        <v>171800.01</v>
      </c>
      <c r="D925" s="246">
        <v>1732</v>
      </c>
    </row>
    <row r="926" spans="1:4" x14ac:dyDescent="0.2">
      <c r="A926" s="247">
        <v>4</v>
      </c>
      <c r="B926" s="244">
        <f t="shared" si="690"/>
        <v>40171900.009999998</v>
      </c>
      <c r="C926" s="246">
        <f t="shared" ref="C926" si="703">+C925+100</f>
        <v>171900.01</v>
      </c>
      <c r="D926" s="246">
        <v>1574</v>
      </c>
    </row>
    <row r="927" spans="1:4" x14ac:dyDescent="0.2">
      <c r="A927" s="247">
        <v>4</v>
      </c>
      <c r="B927" s="244">
        <f t="shared" si="690"/>
        <v>40172000.009999998</v>
      </c>
      <c r="C927" s="246">
        <f t="shared" ref="C927" si="704">+C926+100</f>
        <v>172000.01</v>
      </c>
      <c r="D927" s="246">
        <v>1416</v>
      </c>
    </row>
    <row r="928" spans="1:4" x14ac:dyDescent="0.2">
      <c r="A928" s="247">
        <v>4</v>
      </c>
      <c r="B928" s="244">
        <f t="shared" si="690"/>
        <v>40172100.009999998</v>
      </c>
      <c r="C928" s="246">
        <f t="shared" ref="C928" si="705">+C927+100</f>
        <v>172100.01</v>
      </c>
      <c r="D928" s="246">
        <v>1258</v>
      </c>
    </row>
    <row r="929" spans="1:4" x14ac:dyDescent="0.2">
      <c r="A929" s="247">
        <v>4</v>
      </c>
      <c r="B929" s="244">
        <f t="shared" si="690"/>
        <v>40172200.009999998</v>
      </c>
      <c r="C929" s="246">
        <f t="shared" ref="C929" si="706">+C928+100</f>
        <v>172200.01</v>
      </c>
      <c r="D929" s="246">
        <v>1101</v>
      </c>
    </row>
    <row r="930" spans="1:4" x14ac:dyDescent="0.2">
      <c r="A930" s="247">
        <v>4</v>
      </c>
      <c r="B930" s="244">
        <f t="shared" si="690"/>
        <v>40172300.009999998</v>
      </c>
      <c r="C930" s="246">
        <f t="shared" ref="C930" si="707">+C929+100</f>
        <v>172300.01</v>
      </c>
      <c r="D930" s="246">
        <v>943</v>
      </c>
    </row>
    <row r="931" spans="1:4" x14ac:dyDescent="0.2">
      <c r="A931" s="247">
        <v>4</v>
      </c>
      <c r="B931" s="244">
        <f t="shared" si="690"/>
        <v>40172400.009999998</v>
      </c>
      <c r="C931" s="246">
        <f t="shared" ref="C931" si="708">+C930+100</f>
        <v>172400.01</v>
      </c>
      <c r="D931" s="246">
        <v>786</v>
      </c>
    </row>
    <row r="932" spans="1:4" x14ac:dyDescent="0.2">
      <c r="A932" s="247">
        <v>4</v>
      </c>
      <c r="B932" s="244">
        <f t="shared" si="690"/>
        <v>40172500.009999998</v>
      </c>
      <c r="C932" s="246">
        <f t="shared" ref="C932" si="709">+C931+100</f>
        <v>172500.01</v>
      </c>
      <c r="D932" s="246">
        <v>628</v>
      </c>
    </row>
    <row r="933" spans="1:4" x14ac:dyDescent="0.2">
      <c r="A933" s="247">
        <v>4</v>
      </c>
      <c r="B933" s="244">
        <f t="shared" si="690"/>
        <v>40172600.009999998</v>
      </c>
      <c r="C933" s="246">
        <f t="shared" ref="C933" si="710">+C932+100</f>
        <v>172600.01</v>
      </c>
      <c r="D933" s="246">
        <v>471</v>
      </c>
    </row>
    <row r="934" spans="1:4" x14ac:dyDescent="0.2">
      <c r="A934" s="247">
        <v>4</v>
      </c>
      <c r="B934" s="244">
        <f t="shared" si="690"/>
        <v>40172700.009999998</v>
      </c>
      <c r="C934" s="246">
        <f t="shared" ref="C934" si="711">+C933+100</f>
        <v>172700.01</v>
      </c>
      <c r="D934" s="246">
        <v>314</v>
      </c>
    </row>
    <row r="935" spans="1:4" x14ac:dyDescent="0.2">
      <c r="A935" s="247">
        <v>4</v>
      </c>
      <c r="B935" s="244">
        <f t="shared" si="690"/>
        <v>40172800.009999998</v>
      </c>
      <c r="C935" s="246">
        <f t="shared" ref="C935" si="712">+C934+100</f>
        <v>172800.01</v>
      </c>
      <c r="D935" s="246">
        <v>157</v>
      </c>
    </row>
    <row r="936" spans="1:4" x14ac:dyDescent="0.2">
      <c r="A936" s="247">
        <v>4</v>
      </c>
      <c r="B936" s="244">
        <f t="shared" si="690"/>
        <v>40172900.009999998</v>
      </c>
      <c r="C936" s="246">
        <f t="shared" ref="C936" si="713">+C935+100</f>
        <v>172900.01</v>
      </c>
      <c r="D936" s="246">
        <v>0</v>
      </c>
    </row>
    <row r="937" spans="1:4" x14ac:dyDescent="0.2">
      <c r="A937" s="247">
        <v>5</v>
      </c>
      <c r="B937" s="244">
        <f t="shared" si="690"/>
        <v>50150000.009999998</v>
      </c>
      <c r="C937" s="246">
        <v>150000.01</v>
      </c>
      <c r="D937" s="246">
        <v>42979</v>
      </c>
    </row>
    <row r="938" spans="1:4" x14ac:dyDescent="0.2">
      <c r="A938" s="247">
        <v>5</v>
      </c>
      <c r="B938" s="244">
        <f t="shared" si="690"/>
        <v>50150100.009999998</v>
      </c>
      <c r="C938" s="246">
        <f>+C937+100</f>
        <v>150100.01</v>
      </c>
      <c r="D938" s="246">
        <v>42609</v>
      </c>
    </row>
    <row r="939" spans="1:4" x14ac:dyDescent="0.2">
      <c r="A939" s="247">
        <v>5</v>
      </c>
      <c r="B939" s="244">
        <f t="shared" si="690"/>
        <v>50150200.009999998</v>
      </c>
      <c r="C939" s="246">
        <f t="shared" ref="C939" si="714">+C938+100</f>
        <v>150200.01</v>
      </c>
      <c r="D939" s="246">
        <v>42270</v>
      </c>
    </row>
    <row r="940" spans="1:4" x14ac:dyDescent="0.2">
      <c r="A940" s="247">
        <v>5</v>
      </c>
      <c r="B940" s="244">
        <f t="shared" si="690"/>
        <v>50150300.009999998</v>
      </c>
      <c r="C940" s="246">
        <f t="shared" ref="C940" si="715">+C939+100</f>
        <v>150300.01</v>
      </c>
      <c r="D940" s="246">
        <v>41950</v>
      </c>
    </row>
    <row r="941" spans="1:4" x14ac:dyDescent="0.2">
      <c r="A941" s="247">
        <v>5</v>
      </c>
      <c r="B941" s="244">
        <f t="shared" si="690"/>
        <v>50150400.009999998</v>
      </c>
      <c r="C941" s="246">
        <f t="shared" ref="C941" si="716">+C940+100</f>
        <v>150400.01</v>
      </c>
      <c r="D941" s="246">
        <v>41644</v>
      </c>
    </row>
    <row r="942" spans="1:4" x14ac:dyDescent="0.2">
      <c r="A942" s="247">
        <v>5</v>
      </c>
      <c r="B942" s="244">
        <f t="shared" si="690"/>
        <v>50150500.009999998</v>
      </c>
      <c r="C942" s="246">
        <f t="shared" ref="C942" si="717">+C941+100</f>
        <v>150500.01</v>
      </c>
      <c r="D942" s="246">
        <v>41348</v>
      </c>
    </row>
    <row r="943" spans="1:4" x14ac:dyDescent="0.2">
      <c r="A943" s="247">
        <v>5</v>
      </c>
      <c r="B943" s="244">
        <f t="shared" si="690"/>
        <v>50150600.009999998</v>
      </c>
      <c r="C943" s="246">
        <f t="shared" ref="C943" si="718">+C942+100</f>
        <v>150600.01</v>
      </c>
      <c r="D943" s="246">
        <v>41061</v>
      </c>
    </row>
    <row r="944" spans="1:4" x14ac:dyDescent="0.2">
      <c r="A944" s="247">
        <v>5</v>
      </c>
      <c r="B944" s="244">
        <f t="shared" si="690"/>
        <v>50150700.009999998</v>
      </c>
      <c r="C944" s="246">
        <f t="shared" ref="C944" si="719">+C943+100</f>
        <v>150700.01</v>
      </c>
      <c r="D944" s="246">
        <v>40780</v>
      </c>
    </row>
    <row r="945" spans="1:4" x14ac:dyDescent="0.2">
      <c r="A945" s="247">
        <v>5</v>
      </c>
      <c r="B945" s="244">
        <f t="shared" si="690"/>
        <v>50150800.009999998</v>
      </c>
      <c r="C945" s="246">
        <f t="shared" ref="C945" si="720">+C944+100</f>
        <v>150800.01</v>
      </c>
      <c r="D945" s="246">
        <v>40505</v>
      </c>
    </row>
    <row r="946" spans="1:4" x14ac:dyDescent="0.2">
      <c r="A946" s="247">
        <v>5</v>
      </c>
      <c r="B946" s="244">
        <f t="shared" si="690"/>
        <v>50150900.009999998</v>
      </c>
      <c r="C946" s="246">
        <f t="shared" ref="C946" si="721">+C945+100</f>
        <v>150900.01</v>
      </c>
      <c r="D946" s="246">
        <v>40236</v>
      </c>
    </row>
    <row r="947" spans="1:4" x14ac:dyDescent="0.2">
      <c r="A947" s="247">
        <v>5</v>
      </c>
      <c r="B947" s="244">
        <f t="shared" si="690"/>
        <v>50151000.009999998</v>
      </c>
      <c r="C947" s="246">
        <f t="shared" ref="C947" si="722">+C946+100</f>
        <v>151000.01</v>
      </c>
      <c r="D947" s="246">
        <v>39971</v>
      </c>
    </row>
    <row r="948" spans="1:4" x14ac:dyDescent="0.2">
      <c r="A948" s="247">
        <v>5</v>
      </c>
      <c r="B948" s="244">
        <f t="shared" si="690"/>
        <v>50151100.009999998</v>
      </c>
      <c r="C948" s="246">
        <f t="shared" ref="C948" si="723">+C947+100</f>
        <v>151100.01</v>
      </c>
      <c r="D948" s="246">
        <v>39710</v>
      </c>
    </row>
    <row r="949" spans="1:4" x14ac:dyDescent="0.2">
      <c r="A949" s="247">
        <v>5</v>
      </c>
      <c r="B949" s="244">
        <f t="shared" si="690"/>
        <v>50151200.009999998</v>
      </c>
      <c r="C949" s="246">
        <f t="shared" ref="C949" si="724">+C948+100</f>
        <v>151200.01</v>
      </c>
      <c r="D949" s="246">
        <v>39452</v>
      </c>
    </row>
    <row r="950" spans="1:4" x14ac:dyDescent="0.2">
      <c r="A950" s="247">
        <v>5</v>
      </c>
      <c r="B950" s="244">
        <f t="shared" si="690"/>
        <v>50151300.009999998</v>
      </c>
      <c r="C950" s="246">
        <f t="shared" ref="C950" si="725">+C949+100</f>
        <v>151300.01</v>
      </c>
      <c r="D950" s="246">
        <v>39199</v>
      </c>
    </row>
    <row r="951" spans="1:4" x14ac:dyDescent="0.2">
      <c r="A951" s="247">
        <v>5</v>
      </c>
      <c r="B951" s="244">
        <f t="shared" si="690"/>
        <v>50151400.009999998</v>
      </c>
      <c r="C951" s="246">
        <f t="shared" ref="C951" si="726">+C950+100</f>
        <v>151400.01</v>
      </c>
      <c r="D951" s="246">
        <v>38948</v>
      </c>
    </row>
    <row r="952" spans="1:4" x14ac:dyDescent="0.2">
      <c r="A952" s="247">
        <v>5</v>
      </c>
      <c r="B952" s="244">
        <f t="shared" si="690"/>
        <v>50151500.009999998</v>
      </c>
      <c r="C952" s="246">
        <f t="shared" ref="C952" si="727">+C951+100</f>
        <v>151500.01</v>
      </c>
      <c r="D952" s="246">
        <v>38700</v>
      </c>
    </row>
    <row r="953" spans="1:4" x14ac:dyDescent="0.2">
      <c r="A953" s="247">
        <v>5</v>
      </c>
      <c r="B953" s="244">
        <f t="shared" si="690"/>
        <v>50151600.009999998</v>
      </c>
      <c r="C953" s="246">
        <f t="shared" ref="C953" si="728">+C952+100</f>
        <v>151600.01</v>
      </c>
      <c r="D953" s="246">
        <v>38454</v>
      </c>
    </row>
    <row r="954" spans="1:4" x14ac:dyDescent="0.2">
      <c r="A954" s="247">
        <v>5</v>
      </c>
      <c r="B954" s="244">
        <f t="shared" si="690"/>
        <v>50151700.009999998</v>
      </c>
      <c r="C954" s="246">
        <f t="shared" ref="C954" si="729">+C953+100</f>
        <v>151700.01</v>
      </c>
      <c r="D954" s="246">
        <v>38211</v>
      </c>
    </row>
    <row r="955" spans="1:4" x14ac:dyDescent="0.2">
      <c r="A955" s="247">
        <v>5</v>
      </c>
      <c r="B955" s="244">
        <f t="shared" si="690"/>
        <v>50151800.009999998</v>
      </c>
      <c r="C955" s="246">
        <f t="shared" ref="C955" si="730">+C954+100</f>
        <v>151800.01</v>
      </c>
      <c r="D955" s="246">
        <v>37970</v>
      </c>
    </row>
    <row r="956" spans="1:4" x14ac:dyDescent="0.2">
      <c r="A956" s="247">
        <v>5</v>
      </c>
      <c r="B956" s="244">
        <f t="shared" si="690"/>
        <v>50151900.009999998</v>
      </c>
      <c r="C956" s="246">
        <f t="shared" ref="C956" si="731">+C955+100</f>
        <v>151900.01</v>
      </c>
      <c r="D956" s="246">
        <v>37732</v>
      </c>
    </row>
    <row r="957" spans="1:4" x14ac:dyDescent="0.2">
      <c r="A957" s="247">
        <v>5</v>
      </c>
      <c r="B957" s="244">
        <f t="shared" si="690"/>
        <v>50152000.009999998</v>
      </c>
      <c r="C957" s="246">
        <f t="shared" ref="C957" si="732">+C956+100</f>
        <v>152000.01</v>
      </c>
      <c r="D957" s="246">
        <v>37495</v>
      </c>
    </row>
    <row r="958" spans="1:4" x14ac:dyDescent="0.2">
      <c r="A958" s="247">
        <v>5</v>
      </c>
      <c r="B958" s="244">
        <f t="shared" si="690"/>
        <v>50152100.009999998</v>
      </c>
      <c r="C958" s="246">
        <f t="shared" ref="C958" si="733">+C957+100</f>
        <v>152100.01</v>
      </c>
      <c r="D958" s="246">
        <v>37261</v>
      </c>
    </row>
    <row r="959" spans="1:4" x14ac:dyDescent="0.2">
      <c r="A959" s="247">
        <v>5</v>
      </c>
      <c r="B959" s="244">
        <f t="shared" si="690"/>
        <v>50152200.009999998</v>
      </c>
      <c r="C959" s="246">
        <f t="shared" ref="C959" si="734">+C958+100</f>
        <v>152200.01</v>
      </c>
      <c r="D959" s="246">
        <v>37028</v>
      </c>
    </row>
    <row r="960" spans="1:4" x14ac:dyDescent="0.2">
      <c r="A960" s="247">
        <v>5</v>
      </c>
      <c r="B960" s="244">
        <f t="shared" si="690"/>
        <v>50152300.009999998</v>
      </c>
      <c r="C960" s="246">
        <f t="shared" ref="C960" si="735">+C959+100</f>
        <v>152300.01</v>
      </c>
      <c r="D960" s="246">
        <v>36797</v>
      </c>
    </row>
    <row r="961" spans="1:4" x14ac:dyDescent="0.2">
      <c r="A961" s="247">
        <v>5</v>
      </c>
      <c r="B961" s="244">
        <f t="shared" si="690"/>
        <v>50152400.009999998</v>
      </c>
      <c r="C961" s="246">
        <f t="shared" ref="C961" si="736">+C960+100</f>
        <v>152400.01</v>
      </c>
      <c r="D961" s="246">
        <v>36567</v>
      </c>
    </row>
    <row r="962" spans="1:4" x14ac:dyDescent="0.2">
      <c r="A962" s="247">
        <v>5</v>
      </c>
      <c r="B962" s="244">
        <f t="shared" si="690"/>
        <v>50152500.009999998</v>
      </c>
      <c r="C962" s="246">
        <f t="shared" ref="C962" si="737">+C961+100</f>
        <v>152500.01</v>
      </c>
      <c r="D962" s="246">
        <v>36339</v>
      </c>
    </row>
    <row r="963" spans="1:4" x14ac:dyDescent="0.2">
      <c r="A963" s="247">
        <v>5</v>
      </c>
      <c r="B963" s="244">
        <f t="shared" si="690"/>
        <v>50152600.009999998</v>
      </c>
      <c r="C963" s="246">
        <f t="shared" ref="C963" si="738">+C962+100</f>
        <v>152600.01</v>
      </c>
      <c r="D963" s="246">
        <v>36113</v>
      </c>
    </row>
    <row r="964" spans="1:4" x14ac:dyDescent="0.2">
      <c r="A964" s="247">
        <v>5</v>
      </c>
      <c r="B964" s="244">
        <f t="shared" si="690"/>
        <v>50152700.009999998</v>
      </c>
      <c r="C964" s="246">
        <f t="shared" ref="C964" si="739">+C963+100</f>
        <v>152700.01</v>
      </c>
      <c r="D964" s="246">
        <v>35888</v>
      </c>
    </row>
    <row r="965" spans="1:4" x14ac:dyDescent="0.2">
      <c r="A965" s="247">
        <v>5</v>
      </c>
      <c r="B965" s="244">
        <f t="shared" si="690"/>
        <v>50152800.009999998</v>
      </c>
      <c r="C965" s="246">
        <f t="shared" ref="C965" si="740">+C964+100</f>
        <v>152800.01</v>
      </c>
      <c r="D965" s="246">
        <v>35664</v>
      </c>
    </row>
    <row r="966" spans="1:4" x14ac:dyDescent="0.2">
      <c r="A966" s="247">
        <v>5</v>
      </c>
      <c r="B966" s="244">
        <f t="shared" si="690"/>
        <v>50152900.009999998</v>
      </c>
      <c r="C966" s="246">
        <f t="shared" ref="C966" si="741">+C965+100</f>
        <v>152900.01</v>
      </c>
      <c r="D966" s="246">
        <v>35442</v>
      </c>
    </row>
    <row r="967" spans="1:4" x14ac:dyDescent="0.2">
      <c r="A967" s="247">
        <v>5</v>
      </c>
      <c r="B967" s="244">
        <f t="shared" si="690"/>
        <v>50153000.009999998</v>
      </c>
      <c r="C967" s="246">
        <f t="shared" ref="C967" si="742">+C966+100</f>
        <v>153000.01</v>
      </c>
      <c r="D967" s="246">
        <v>35221</v>
      </c>
    </row>
    <row r="968" spans="1:4" x14ac:dyDescent="0.2">
      <c r="A968" s="247">
        <v>5</v>
      </c>
      <c r="B968" s="244">
        <f t="shared" si="690"/>
        <v>50153100.009999998</v>
      </c>
      <c r="C968" s="246">
        <f t="shared" ref="C968" si="743">+C967+100</f>
        <v>153100.01</v>
      </c>
      <c r="D968" s="246">
        <v>35001</v>
      </c>
    </row>
    <row r="969" spans="1:4" x14ac:dyDescent="0.2">
      <c r="A969" s="247">
        <v>5</v>
      </c>
      <c r="B969" s="244">
        <f t="shared" si="690"/>
        <v>50153200.009999998</v>
      </c>
      <c r="C969" s="246">
        <f t="shared" ref="C969" si="744">+C968+100</f>
        <v>153200.01</v>
      </c>
      <c r="D969" s="246">
        <v>34782</v>
      </c>
    </row>
    <row r="970" spans="1:4" x14ac:dyDescent="0.2">
      <c r="A970" s="247">
        <v>5</v>
      </c>
      <c r="B970" s="244">
        <f t="shared" si="690"/>
        <v>50153300.009999998</v>
      </c>
      <c r="C970" s="246">
        <f t="shared" ref="C970" si="745">+C969+100</f>
        <v>153300.01</v>
      </c>
      <c r="D970" s="246">
        <v>34565</v>
      </c>
    </row>
    <row r="971" spans="1:4" x14ac:dyDescent="0.2">
      <c r="A971" s="247">
        <v>5</v>
      </c>
      <c r="B971" s="244">
        <f t="shared" si="690"/>
        <v>50153400.009999998</v>
      </c>
      <c r="C971" s="246">
        <f t="shared" ref="C971" si="746">+C970+100</f>
        <v>153400.01</v>
      </c>
      <c r="D971" s="246">
        <v>34348</v>
      </c>
    </row>
    <row r="972" spans="1:4" x14ac:dyDescent="0.2">
      <c r="A972" s="247">
        <v>5</v>
      </c>
      <c r="B972" s="244">
        <f t="shared" si="690"/>
        <v>50153500.009999998</v>
      </c>
      <c r="C972" s="246">
        <f t="shared" ref="C972" si="747">+C971+100</f>
        <v>153500.01</v>
      </c>
      <c r="D972" s="246">
        <v>34133</v>
      </c>
    </row>
    <row r="973" spans="1:4" x14ac:dyDescent="0.2">
      <c r="A973" s="247">
        <v>5</v>
      </c>
      <c r="B973" s="244">
        <f t="shared" si="690"/>
        <v>50153600.009999998</v>
      </c>
      <c r="C973" s="246">
        <f t="shared" ref="C973" si="748">+C972+100</f>
        <v>153600.01</v>
      </c>
      <c r="D973" s="246">
        <v>33918</v>
      </c>
    </row>
    <row r="974" spans="1:4" x14ac:dyDescent="0.2">
      <c r="A974" s="247">
        <v>5</v>
      </c>
      <c r="B974" s="244">
        <f t="shared" si="690"/>
        <v>50153700.009999998</v>
      </c>
      <c r="C974" s="246">
        <f t="shared" ref="C974" si="749">+C973+100</f>
        <v>153700.01</v>
      </c>
      <c r="D974" s="246">
        <v>33705</v>
      </c>
    </row>
    <row r="975" spans="1:4" x14ac:dyDescent="0.2">
      <c r="A975" s="247">
        <v>5</v>
      </c>
      <c r="B975" s="244">
        <f t="shared" si="690"/>
        <v>50153800.009999998</v>
      </c>
      <c r="C975" s="246">
        <f t="shared" ref="C975" si="750">+C974+100</f>
        <v>153800.01</v>
      </c>
      <c r="D975" s="246">
        <v>33492</v>
      </c>
    </row>
    <row r="976" spans="1:4" x14ac:dyDescent="0.2">
      <c r="A976" s="247">
        <v>5</v>
      </c>
      <c r="B976" s="244">
        <f t="shared" si="690"/>
        <v>50153900.009999998</v>
      </c>
      <c r="C976" s="246">
        <f t="shared" ref="C976" si="751">+C975+100</f>
        <v>153900.01</v>
      </c>
      <c r="D976" s="246">
        <v>33281</v>
      </c>
    </row>
    <row r="977" spans="1:4" x14ac:dyDescent="0.2">
      <c r="A977" s="247">
        <v>5</v>
      </c>
      <c r="B977" s="244">
        <f t="shared" si="690"/>
        <v>50154000.009999998</v>
      </c>
      <c r="C977" s="246">
        <f t="shared" ref="C977" si="752">+C976+100</f>
        <v>154000.01</v>
      </c>
      <c r="D977" s="246">
        <v>33070</v>
      </c>
    </row>
    <row r="978" spans="1:4" x14ac:dyDescent="0.2">
      <c r="A978" s="247">
        <v>5</v>
      </c>
      <c r="B978" s="244">
        <f t="shared" ref="B978:B1041" si="753">+A978*10000000+C978</f>
        <v>50154100.009999998</v>
      </c>
      <c r="C978" s="246">
        <f t="shared" ref="C978" si="754">+C977+100</f>
        <v>154100.01</v>
      </c>
      <c r="D978" s="246">
        <v>32860</v>
      </c>
    </row>
    <row r="979" spans="1:4" x14ac:dyDescent="0.2">
      <c r="A979" s="247">
        <v>5</v>
      </c>
      <c r="B979" s="244">
        <f t="shared" si="753"/>
        <v>50154200.009999998</v>
      </c>
      <c r="C979" s="246">
        <f t="shared" ref="C979" si="755">+C978+100</f>
        <v>154200.01</v>
      </c>
      <c r="D979" s="246">
        <v>32651</v>
      </c>
    </row>
    <row r="980" spans="1:4" x14ac:dyDescent="0.2">
      <c r="A980" s="247">
        <v>5</v>
      </c>
      <c r="B980" s="244">
        <f t="shared" si="753"/>
        <v>50154300.009999998</v>
      </c>
      <c r="C980" s="246">
        <f t="shared" ref="C980" si="756">+C979+100</f>
        <v>154300.01</v>
      </c>
      <c r="D980" s="246">
        <v>32443</v>
      </c>
    </row>
    <row r="981" spans="1:4" x14ac:dyDescent="0.2">
      <c r="A981" s="247">
        <v>5</v>
      </c>
      <c r="B981" s="244">
        <f t="shared" si="753"/>
        <v>50154400.009999998</v>
      </c>
      <c r="C981" s="246">
        <f t="shared" ref="C981" si="757">+C980+100</f>
        <v>154400.01</v>
      </c>
      <c r="D981" s="246">
        <v>32236</v>
      </c>
    </row>
    <row r="982" spans="1:4" x14ac:dyDescent="0.2">
      <c r="A982" s="247">
        <v>5</v>
      </c>
      <c r="B982" s="244">
        <f t="shared" si="753"/>
        <v>50154500.009999998</v>
      </c>
      <c r="C982" s="246">
        <f t="shared" ref="C982" si="758">+C981+100</f>
        <v>154500.01</v>
      </c>
      <c r="D982" s="246">
        <v>32029</v>
      </c>
    </row>
    <row r="983" spans="1:4" x14ac:dyDescent="0.2">
      <c r="A983" s="247">
        <v>5</v>
      </c>
      <c r="B983" s="244">
        <f t="shared" si="753"/>
        <v>50154600.009999998</v>
      </c>
      <c r="C983" s="246">
        <f t="shared" ref="C983" si="759">+C982+100</f>
        <v>154600.01</v>
      </c>
      <c r="D983" s="246">
        <v>31824</v>
      </c>
    </row>
    <row r="984" spans="1:4" x14ac:dyDescent="0.2">
      <c r="A984" s="247">
        <v>5</v>
      </c>
      <c r="B984" s="244">
        <f t="shared" si="753"/>
        <v>50154700.009999998</v>
      </c>
      <c r="C984" s="246">
        <f t="shared" ref="C984" si="760">+C983+100</f>
        <v>154700.01</v>
      </c>
      <c r="D984" s="246">
        <v>31618</v>
      </c>
    </row>
    <row r="985" spans="1:4" x14ac:dyDescent="0.2">
      <c r="A985" s="247">
        <v>5</v>
      </c>
      <c r="B985" s="244">
        <f t="shared" si="753"/>
        <v>50154800.009999998</v>
      </c>
      <c r="C985" s="246">
        <f t="shared" ref="C985" si="761">+C984+100</f>
        <v>154800.01</v>
      </c>
      <c r="D985" s="246">
        <v>31414</v>
      </c>
    </row>
    <row r="986" spans="1:4" x14ac:dyDescent="0.2">
      <c r="A986" s="247">
        <v>5</v>
      </c>
      <c r="B986" s="244">
        <f t="shared" si="753"/>
        <v>50154900.009999998</v>
      </c>
      <c r="C986" s="246">
        <f t="shared" ref="C986" si="762">+C985+100</f>
        <v>154900.01</v>
      </c>
      <c r="D986" s="246">
        <v>31211</v>
      </c>
    </row>
    <row r="987" spans="1:4" x14ac:dyDescent="0.2">
      <c r="A987" s="247">
        <v>5</v>
      </c>
      <c r="B987" s="244">
        <f t="shared" si="753"/>
        <v>50155000.009999998</v>
      </c>
      <c r="C987" s="246">
        <f t="shared" ref="C987" si="763">+C986+100</f>
        <v>155000.01</v>
      </c>
      <c r="D987" s="246">
        <v>31008</v>
      </c>
    </row>
    <row r="988" spans="1:4" x14ac:dyDescent="0.2">
      <c r="A988" s="247">
        <v>5</v>
      </c>
      <c r="B988" s="244">
        <f t="shared" si="753"/>
        <v>50155100.009999998</v>
      </c>
      <c r="C988" s="246">
        <f t="shared" ref="C988" si="764">+C987+100</f>
        <v>155100.01</v>
      </c>
      <c r="D988" s="246">
        <v>30805</v>
      </c>
    </row>
    <row r="989" spans="1:4" x14ac:dyDescent="0.2">
      <c r="A989" s="247">
        <v>5</v>
      </c>
      <c r="B989" s="244">
        <f t="shared" si="753"/>
        <v>50155200.009999998</v>
      </c>
      <c r="C989" s="246">
        <f t="shared" ref="C989" si="765">+C988+100</f>
        <v>155200.01</v>
      </c>
      <c r="D989" s="246">
        <v>30604</v>
      </c>
    </row>
    <row r="990" spans="1:4" x14ac:dyDescent="0.2">
      <c r="A990" s="247">
        <v>5</v>
      </c>
      <c r="B990" s="244">
        <f t="shared" si="753"/>
        <v>50155300.009999998</v>
      </c>
      <c r="C990" s="246">
        <f t="shared" ref="C990" si="766">+C989+100</f>
        <v>155300.01</v>
      </c>
      <c r="D990" s="246">
        <v>30403</v>
      </c>
    </row>
    <row r="991" spans="1:4" x14ac:dyDescent="0.2">
      <c r="A991" s="247">
        <v>5</v>
      </c>
      <c r="B991" s="244">
        <f t="shared" si="753"/>
        <v>50155400.009999998</v>
      </c>
      <c r="C991" s="246">
        <f t="shared" ref="C991" si="767">+C990+100</f>
        <v>155400.01</v>
      </c>
      <c r="D991" s="246">
        <v>30203</v>
      </c>
    </row>
    <row r="992" spans="1:4" x14ac:dyDescent="0.2">
      <c r="A992" s="247">
        <v>5</v>
      </c>
      <c r="B992" s="244">
        <f t="shared" si="753"/>
        <v>50155500.009999998</v>
      </c>
      <c r="C992" s="246">
        <f t="shared" ref="C992" si="768">+C991+100</f>
        <v>155500.01</v>
      </c>
      <c r="D992" s="246">
        <v>30003</v>
      </c>
    </row>
    <row r="993" spans="1:4" x14ac:dyDescent="0.2">
      <c r="A993" s="247">
        <v>5</v>
      </c>
      <c r="B993" s="244">
        <f t="shared" si="753"/>
        <v>50155600.009999998</v>
      </c>
      <c r="C993" s="246">
        <f t="shared" ref="C993" si="769">+C992+100</f>
        <v>155600.01</v>
      </c>
      <c r="D993" s="246">
        <v>29804</v>
      </c>
    </row>
    <row r="994" spans="1:4" x14ac:dyDescent="0.2">
      <c r="A994" s="247">
        <v>5</v>
      </c>
      <c r="B994" s="244">
        <f t="shared" si="753"/>
        <v>50155700.009999998</v>
      </c>
      <c r="C994" s="246">
        <f t="shared" ref="C994" si="770">+C993+100</f>
        <v>155700.01</v>
      </c>
      <c r="D994" s="246">
        <v>29605</v>
      </c>
    </row>
    <row r="995" spans="1:4" x14ac:dyDescent="0.2">
      <c r="A995" s="247">
        <v>5</v>
      </c>
      <c r="B995" s="244">
        <f t="shared" si="753"/>
        <v>50155800.009999998</v>
      </c>
      <c r="C995" s="246">
        <f t="shared" ref="C995" si="771">+C994+100</f>
        <v>155800.01</v>
      </c>
      <c r="D995" s="246">
        <v>29407</v>
      </c>
    </row>
    <row r="996" spans="1:4" x14ac:dyDescent="0.2">
      <c r="A996" s="247">
        <v>5</v>
      </c>
      <c r="B996" s="244">
        <f t="shared" si="753"/>
        <v>50155900.009999998</v>
      </c>
      <c r="C996" s="246">
        <f t="shared" ref="C996" si="772">+C995+100</f>
        <v>155900.01</v>
      </c>
      <c r="D996" s="246">
        <v>29210</v>
      </c>
    </row>
    <row r="997" spans="1:4" x14ac:dyDescent="0.2">
      <c r="A997" s="247">
        <v>5</v>
      </c>
      <c r="B997" s="244">
        <f t="shared" si="753"/>
        <v>50156000.009999998</v>
      </c>
      <c r="C997" s="246">
        <f t="shared" ref="C997" si="773">+C996+100</f>
        <v>156000.01</v>
      </c>
      <c r="D997" s="246">
        <v>29013</v>
      </c>
    </row>
    <row r="998" spans="1:4" x14ac:dyDescent="0.2">
      <c r="A998" s="247">
        <v>5</v>
      </c>
      <c r="B998" s="244">
        <f t="shared" si="753"/>
        <v>50156100.009999998</v>
      </c>
      <c r="C998" s="246">
        <f t="shared" ref="C998" si="774">+C997+100</f>
        <v>156100.01</v>
      </c>
      <c r="D998" s="246">
        <v>28817</v>
      </c>
    </row>
    <row r="999" spans="1:4" x14ac:dyDescent="0.2">
      <c r="A999" s="247">
        <v>5</v>
      </c>
      <c r="B999" s="244">
        <f t="shared" si="753"/>
        <v>50156200.009999998</v>
      </c>
      <c r="C999" s="246">
        <f t="shared" ref="C999" si="775">+C998+100</f>
        <v>156200.01</v>
      </c>
      <c r="D999" s="246">
        <v>28621</v>
      </c>
    </row>
    <row r="1000" spans="1:4" x14ac:dyDescent="0.2">
      <c r="A1000" s="247">
        <v>5</v>
      </c>
      <c r="B1000" s="244">
        <f t="shared" si="753"/>
        <v>50156300.009999998</v>
      </c>
      <c r="C1000" s="246">
        <f t="shared" ref="C1000" si="776">+C999+100</f>
        <v>156300.01</v>
      </c>
      <c r="D1000" s="246">
        <v>28426</v>
      </c>
    </row>
    <row r="1001" spans="1:4" x14ac:dyDescent="0.2">
      <c r="A1001" s="247">
        <v>5</v>
      </c>
      <c r="B1001" s="244">
        <f t="shared" si="753"/>
        <v>50156400.009999998</v>
      </c>
      <c r="C1001" s="246">
        <f t="shared" ref="C1001" si="777">+C1000+100</f>
        <v>156400.01</v>
      </c>
      <c r="D1001" s="246">
        <v>28231</v>
      </c>
    </row>
    <row r="1002" spans="1:4" x14ac:dyDescent="0.2">
      <c r="A1002" s="247">
        <v>5</v>
      </c>
      <c r="B1002" s="244">
        <f t="shared" si="753"/>
        <v>50156500.009999998</v>
      </c>
      <c r="C1002" s="246">
        <f t="shared" ref="C1002" si="778">+C1001+100</f>
        <v>156500.01</v>
      </c>
      <c r="D1002" s="246">
        <v>28037</v>
      </c>
    </row>
    <row r="1003" spans="1:4" x14ac:dyDescent="0.2">
      <c r="A1003" s="247">
        <v>5</v>
      </c>
      <c r="B1003" s="244">
        <f t="shared" si="753"/>
        <v>50156600.009999998</v>
      </c>
      <c r="C1003" s="246">
        <f t="shared" ref="C1003" si="779">+C1002+100</f>
        <v>156600.01</v>
      </c>
      <c r="D1003" s="246">
        <v>27844</v>
      </c>
    </row>
    <row r="1004" spans="1:4" x14ac:dyDescent="0.2">
      <c r="A1004" s="247">
        <v>5</v>
      </c>
      <c r="B1004" s="244">
        <f t="shared" si="753"/>
        <v>50156700.009999998</v>
      </c>
      <c r="C1004" s="246">
        <f t="shared" ref="C1004" si="780">+C1003+100</f>
        <v>156700.01</v>
      </c>
      <c r="D1004" s="246">
        <v>27651</v>
      </c>
    </row>
    <row r="1005" spans="1:4" x14ac:dyDescent="0.2">
      <c r="A1005" s="247">
        <v>5</v>
      </c>
      <c r="B1005" s="244">
        <f t="shared" si="753"/>
        <v>50156800.009999998</v>
      </c>
      <c r="C1005" s="246">
        <f t="shared" ref="C1005" si="781">+C1004+100</f>
        <v>156800.01</v>
      </c>
      <c r="D1005" s="246">
        <v>27458</v>
      </c>
    </row>
    <row r="1006" spans="1:4" x14ac:dyDescent="0.2">
      <c r="A1006" s="247">
        <v>5</v>
      </c>
      <c r="B1006" s="244">
        <f t="shared" si="753"/>
        <v>50156900.009999998</v>
      </c>
      <c r="C1006" s="246">
        <f t="shared" ref="C1006" si="782">+C1005+100</f>
        <v>156900.01</v>
      </c>
      <c r="D1006" s="246">
        <v>27266</v>
      </c>
    </row>
    <row r="1007" spans="1:4" x14ac:dyDescent="0.2">
      <c r="A1007" s="247">
        <v>5</v>
      </c>
      <c r="B1007" s="244">
        <f t="shared" si="753"/>
        <v>50157000.009999998</v>
      </c>
      <c r="C1007" s="246">
        <f t="shared" ref="C1007" si="783">+C1006+100</f>
        <v>157000.01</v>
      </c>
      <c r="D1007" s="246">
        <v>27074</v>
      </c>
    </row>
    <row r="1008" spans="1:4" x14ac:dyDescent="0.2">
      <c r="A1008" s="247">
        <v>5</v>
      </c>
      <c r="B1008" s="244">
        <f t="shared" si="753"/>
        <v>50157100.009999998</v>
      </c>
      <c r="C1008" s="246">
        <f t="shared" ref="C1008" si="784">+C1007+100</f>
        <v>157100.01</v>
      </c>
      <c r="D1008" s="246">
        <v>26883</v>
      </c>
    </row>
    <row r="1009" spans="1:4" x14ac:dyDescent="0.2">
      <c r="A1009" s="247">
        <v>5</v>
      </c>
      <c r="B1009" s="244">
        <f t="shared" si="753"/>
        <v>50157200.009999998</v>
      </c>
      <c r="C1009" s="246">
        <f t="shared" ref="C1009" si="785">+C1008+100</f>
        <v>157200.01</v>
      </c>
      <c r="D1009" s="246">
        <v>26692</v>
      </c>
    </row>
    <row r="1010" spans="1:4" x14ac:dyDescent="0.2">
      <c r="A1010" s="247">
        <v>5</v>
      </c>
      <c r="B1010" s="244">
        <f t="shared" si="753"/>
        <v>50157300.009999998</v>
      </c>
      <c r="C1010" s="246">
        <f t="shared" ref="C1010" si="786">+C1009+100</f>
        <v>157300.01</v>
      </c>
      <c r="D1010" s="246">
        <v>26501</v>
      </c>
    </row>
    <row r="1011" spans="1:4" x14ac:dyDescent="0.2">
      <c r="A1011" s="247">
        <v>5</v>
      </c>
      <c r="B1011" s="244">
        <f t="shared" si="753"/>
        <v>50157400.009999998</v>
      </c>
      <c r="C1011" s="246">
        <f t="shared" ref="C1011" si="787">+C1010+100</f>
        <v>157400.01</v>
      </c>
      <c r="D1011" s="246">
        <v>26311</v>
      </c>
    </row>
    <row r="1012" spans="1:4" x14ac:dyDescent="0.2">
      <c r="A1012" s="247">
        <v>5</v>
      </c>
      <c r="B1012" s="244">
        <f t="shared" si="753"/>
        <v>50157500.009999998</v>
      </c>
      <c r="C1012" s="246">
        <f t="shared" ref="C1012" si="788">+C1011+100</f>
        <v>157500.01</v>
      </c>
      <c r="D1012" s="246">
        <v>26122</v>
      </c>
    </row>
    <row r="1013" spans="1:4" x14ac:dyDescent="0.2">
      <c r="A1013" s="247">
        <v>5</v>
      </c>
      <c r="B1013" s="244">
        <f t="shared" si="753"/>
        <v>50157600.009999998</v>
      </c>
      <c r="C1013" s="246">
        <f t="shared" ref="C1013" si="789">+C1012+100</f>
        <v>157600.01</v>
      </c>
      <c r="D1013" s="246">
        <v>25933</v>
      </c>
    </row>
    <row r="1014" spans="1:4" x14ac:dyDescent="0.2">
      <c r="A1014" s="247">
        <v>5</v>
      </c>
      <c r="B1014" s="244">
        <f t="shared" si="753"/>
        <v>50157700.009999998</v>
      </c>
      <c r="C1014" s="246">
        <f t="shared" ref="C1014" si="790">+C1013+100</f>
        <v>157700.01</v>
      </c>
      <c r="D1014" s="246">
        <v>25744</v>
      </c>
    </row>
    <row r="1015" spans="1:4" x14ac:dyDescent="0.2">
      <c r="A1015" s="247">
        <v>5</v>
      </c>
      <c r="B1015" s="244">
        <f t="shared" si="753"/>
        <v>50157800.009999998</v>
      </c>
      <c r="C1015" s="246">
        <f t="shared" ref="C1015" si="791">+C1014+100</f>
        <v>157800.01</v>
      </c>
      <c r="D1015" s="246">
        <v>25556</v>
      </c>
    </row>
    <row r="1016" spans="1:4" x14ac:dyDescent="0.2">
      <c r="A1016" s="247">
        <v>5</v>
      </c>
      <c r="B1016" s="244">
        <f t="shared" si="753"/>
        <v>50157900.009999998</v>
      </c>
      <c r="C1016" s="246">
        <f t="shared" ref="C1016" si="792">+C1015+100</f>
        <v>157900.01</v>
      </c>
      <c r="D1016" s="246">
        <v>25368</v>
      </c>
    </row>
    <row r="1017" spans="1:4" x14ac:dyDescent="0.2">
      <c r="A1017" s="247">
        <v>5</v>
      </c>
      <c r="B1017" s="244">
        <f t="shared" si="753"/>
        <v>50158000.009999998</v>
      </c>
      <c r="C1017" s="246">
        <f t="shared" ref="C1017" si="793">+C1016+100</f>
        <v>158000.01</v>
      </c>
      <c r="D1017" s="246">
        <v>25181</v>
      </c>
    </row>
    <row r="1018" spans="1:4" x14ac:dyDescent="0.2">
      <c r="A1018" s="247">
        <v>5</v>
      </c>
      <c r="B1018" s="244">
        <f t="shared" si="753"/>
        <v>50158100.009999998</v>
      </c>
      <c r="C1018" s="246">
        <f t="shared" ref="C1018" si="794">+C1017+100</f>
        <v>158100.01</v>
      </c>
      <c r="D1018" s="246">
        <v>24994</v>
      </c>
    </row>
    <row r="1019" spans="1:4" x14ac:dyDescent="0.2">
      <c r="A1019" s="247">
        <v>5</v>
      </c>
      <c r="B1019" s="244">
        <f t="shared" si="753"/>
        <v>50158200.009999998</v>
      </c>
      <c r="C1019" s="246">
        <f t="shared" ref="C1019" si="795">+C1018+100</f>
        <v>158200.01</v>
      </c>
      <c r="D1019" s="246">
        <v>24807</v>
      </c>
    </row>
    <row r="1020" spans="1:4" x14ac:dyDescent="0.2">
      <c r="A1020" s="247">
        <v>5</v>
      </c>
      <c r="B1020" s="244">
        <f t="shared" si="753"/>
        <v>50158300.009999998</v>
      </c>
      <c r="C1020" s="246">
        <f t="shared" ref="C1020" si="796">+C1019+100</f>
        <v>158300.01</v>
      </c>
      <c r="D1020" s="246">
        <v>24621</v>
      </c>
    </row>
    <row r="1021" spans="1:4" x14ac:dyDescent="0.2">
      <c r="A1021" s="247">
        <v>5</v>
      </c>
      <c r="B1021" s="244">
        <f t="shared" si="753"/>
        <v>50158400.009999998</v>
      </c>
      <c r="C1021" s="246">
        <f t="shared" ref="C1021" si="797">+C1020+100</f>
        <v>158400.01</v>
      </c>
      <c r="D1021" s="246">
        <v>24435</v>
      </c>
    </row>
    <row r="1022" spans="1:4" x14ac:dyDescent="0.2">
      <c r="A1022" s="247">
        <v>5</v>
      </c>
      <c r="B1022" s="244">
        <f t="shared" si="753"/>
        <v>50158500.009999998</v>
      </c>
      <c r="C1022" s="246">
        <f t="shared" ref="C1022" si="798">+C1021+100</f>
        <v>158500.01</v>
      </c>
      <c r="D1022" s="246">
        <v>24249</v>
      </c>
    </row>
    <row r="1023" spans="1:4" x14ac:dyDescent="0.2">
      <c r="A1023" s="247">
        <v>5</v>
      </c>
      <c r="B1023" s="244">
        <f t="shared" si="753"/>
        <v>50158600.009999998</v>
      </c>
      <c r="C1023" s="246">
        <f t="shared" ref="C1023" si="799">+C1022+100</f>
        <v>158600.01</v>
      </c>
      <c r="D1023" s="246">
        <v>24064</v>
      </c>
    </row>
    <row r="1024" spans="1:4" x14ac:dyDescent="0.2">
      <c r="A1024" s="247">
        <v>5</v>
      </c>
      <c r="B1024" s="244">
        <f t="shared" si="753"/>
        <v>50158700.009999998</v>
      </c>
      <c r="C1024" s="246">
        <f t="shared" ref="C1024" si="800">+C1023+100</f>
        <v>158700.01</v>
      </c>
      <c r="D1024" s="246">
        <v>23879</v>
      </c>
    </row>
    <row r="1025" spans="1:4" x14ac:dyDescent="0.2">
      <c r="A1025" s="247">
        <v>5</v>
      </c>
      <c r="B1025" s="244">
        <f t="shared" si="753"/>
        <v>50158800.009999998</v>
      </c>
      <c r="C1025" s="246">
        <f t="shared" ref="C1025" si="801">+C1024+100</f>
        <v>158800.01</v>
      </c>
      <c r="D1025" s="246">
        <v>23695</v>
      </c>
    </row>
    <row r="1026" spans="1:4" x14ac:dyDescent="0.2">
      <c r="A1026" s="247">
        <v>5</v>
      </c>
      <c r="B1026" s="244">
        <f t="shared" si="753"/>
        <v>50158900.009999998</v>
      </c>
      <c r="C1026" s="246">
        <f t="shared" ref="C1026" si="802">+C1025+100</f>
        <v>158900.01</v>
      </c>
      <c r="D1026" s="246">
        <v>23511</v>
      </c>
    </row>
    <row r="1027" spans="1:4" x14ac:dyDescent="0.2">
      <c r="A1027" s="247">
        <v>5</v>
      </c>
      <c r="B1027" s="244">
        <f t="shared" si="753"/>
        <v>50159000.009999998</v>
      </c>
      <c r="C1027" s="246">
        <f t="shared" ref="C1027" si="803">+C1026+100</f>
        <v>159000.01</v>
      </c>
      <c r="D1027" s="246">
        <v>23327</v>
      </c>
    </row>
    <row r="1028" spans="1:4" x14ac:dyDescent="0.2">
      <c r="A1028" s="247">
        <v>5</v>
      </c>
      <c r="B1028" s="244">
        <f t="shared" si="753"/>
        <v>50159100.009999998</v>
      </c>
      <c r="C1028" s="246">
        <f t="shared" ref="C1028" si="804">+C1027+100</f>
        <v>159100.01</v>
      </c>
      <c r="D1028" s="246">
        <v>23143</v>
      </c>
    </row>
    <row r="1029" spans="1:4" x14ac:dyDescent="0.2">
      <c r="A1029" s="247">
        <v>5</v>
      </c>
      <c r="B1029" s="244">
        <f t="shared" si="753"/>
        <v>50159200.009999998</v>
      </c>
      <c r="C1029" s="246">
        <f t="shared" ref="C1029" si="805">+C1028+100</f>
        <v>159200.01</v>
      </c>
      <c r="D1029" s="246">
        <v>22960</v>
      </c>
    </row>
    <row r="1030" spans="1:4" x14ac:dyDescent="0.2">
      <c r="A1030" s="247">
        <v>5</v>
      </c>
      <c r="B1030" s="244">
        <f t="shared" si="753"/>
        <v>50159300.009999998</v>
      </c>
      <c r="C1030" s="246">
        <f t="shared" ref="C1030" si="806">+C1029+100</f>
        <v>159300.01</v>
      </c>
      <c r="D1030" s="246">
        <v>22778</v>
      </c>
    </row>
    <row r="1031" spans="1:4" x14ac:dyDescent="0.2">
      <c r="A1031" s="247">
        <v>5</v>
      </c>
      <c r="B1031" s="244">
        <f t="shared" si="753"/>
        <v>50159400.009999998</v>
      </c>
      <c r="C1031" s="246">
        <f t="shared" ref="C1031" si="807">+C1030+100</f>
        <v>159400.01</v>
      </c>
      <c r="D1031" s="246">
        <v>22595</v>
      </c>
    </row>
    <row r="1032" spans="1:4" x14ac:dyDescent="0.2">
      <c r="A1032" s="247">
        <v>5</v>
      </c>
      <c r="B1032" s="244">
        <f t="shared" si="753"/>
        <v>50159500.009999998</v>
      </c>
      <c r="C1032" s="246">
        <f t="shared" ref="C1032" si="808">+C1031+100</f>
        <v>159500.01</v>
      </c>
      <c r="D1032" s="246">
        <v>22413</v>
      </c>
    </row>
    <row r="1033" spans="1:4" x14ac:dyDescent="0.2">
      <c r="A1033" s="247">
        <v>5</v>
      </c>
      <c r="B1033" s="244">
        <f t="shared" si="753"/>
        <v>50159600.009999998</v>
      </c>
      <c r="C1033" s="246">
        <f t="shared" ref="C1033" si="809">+C1032+100</f>
        <v>159600.01</v>
      </c>
      <c r="D1033" s="246">
        <v>22231</v>
      </c>
    </row>
    <row r="1034" spans="1:4" x14ac:dyDescent="0.2">
      <c r="A1034" s="247">
        <v>5</v>
      </c>
      <c r="B1034" s="244">
        <f t="shared" si="753"/>
        <v>50159700.009999998</v>
      </c>
      <c r="C1034" s="246">
        <f t="shared" ref="C1034" si="810">+C1033+100</f>
        <v>159700.01</v>
      </c>
      <c r="D1034" s="246">
        <v>22050</v>
      </c>
    </row>
    <row r="1035" spans="1:4" x14ac:dyDescent="0.2">
      <c r="A1035" s="247">
        <v>5</v>
      </c>
      <c r="B1035" s="244">
        <f t="shared" si="753"/>
        <v>50159800.009999998</v>
      </c>
      <c r="C1035" s="246">
        <f t="shared" ref="C1035" si="811">+C1034+100</f>
        <v>159800.01</v>
      </c>
      <c r="D1035" s="246">
        <v>21869</v>
      </c>
    </row>
    <row r="1036" spans="1:4" x14ac:dyDescent="0.2">
      <c r="A1036" s="247">
        <v>5</v>
      </c>
      <c r="B1036" s="244">
        <f t="shared" si="753"/>
        <v>50159900.009999998</v>
      </c>
      <c r="C1036" s="246">
        <f t="shared" ref="C1036" si="812">+C1035+100</f>
        <v>159900.01</v>
      </c>
      <c r="D1036" s="246">
        <v>21688</v>
      </c>
    </row>
    <row r="1037" spans="1:4" x14ac:dyDescent="0.2">
      <c r="A1037" s="247">
        <v>5</v>
      </c>
      <c r="B1037" s="244">
        <f t="shared" si="753"/>
        <v>50160000.009999998</v>
      </c>
      <c r="C1037" s="246">
        <f t="shared" ref="C1037" si="813">+C1036+100</f>
        <v>160000.01</v>
      </c>
      <c r="D1037" s="246">
        <v>21507</v>
      </c>
    </row>
    <row r="1038" spans="1:4" x14ac:dyDescent="0.2">
      <c r="A1038" s="247">
        <v>5</v>
      </c>
      <c r="B1038" s="244">
        <f t="shared" si="753"/>
        <v>50160100.009999998</v>
      </c>
      <c r="C1038" s="246">
        <f t="shared" ref="C1038" si="814">+C1037+100</f>
        <v>160100.01</v>
      </c>
      <c r="D1038" s="246">
        <v>21327</v>
      </c>
    </row>
    <row r="1039" spans="1:4" x14ac:dyDescent="0.2">
      <c r="A1039" s="247">
        <v>5</v>
      </c>
      <c r="B1039" s="244">
        <f t="shared" si="753"/>
        <v>50160200.009999998</v>
      </c>
      <c r="C1039" s="246">
        <f t="shared" ref="C1039" si="815">+C1038+100</f>
        <v>160200.01</v>
      </c>
      <c r="D1039" s="246">
        <v>21147</v>
      </c>
    </row>
    <row r="1040" spans="1:4" x14ac:dyDescent="0.2">
      <c r="A1040" s="247">
        <v>5</v>
      </c>
      <c r="B1040" s="244">
        <f t="shared" si="753"/>
        <v>50160300.009999998</v>
      </c>
      <c r="C1040" s="246">
        <f t="shared" ref="C1040" si="816">+C1039+100</f>
        <v>160300.01</v>
      </c>
      <c r="D1040" s="246">
        <v>20968</v>
      </c>
    </row>
    <row r="1041" spans="1:4" x14ac:dyDescent="0.2">
      <c r="A1041" s="247">
        <v>5</v>
      </c>
      <c r="B1041" s="244">
        <f t="shared" si="753"/>
        <v>50160400.009999998</v>
      </c>
      <c r="C1041" s="246">
        <f t="shared" ref="C1041" si="817">+C1040+100</f>
        <v>160400.01</v>
      </c>
      <c r="D1041" s="246">
        <v>20788</v>
      </c>
    </row>
    <row r="1042" spans="1:4" x14ac:dyDescent="0.2">
      <c r="A1042" s="247">
        <v>5</v>
      </c>
      <c r="B1042" s="244">
        <f t="shared" ref="B1042:B1105" si="818">+A1042*10000000+C1042</f>
        <v>50160500.009999998</v>
      </c>
      <c r="C1042" s="246">
        <f t="shared" ref="C1042" si="819">+C1041+100</f>
        <v>160500.01</v>
      </c>
      <c r="D1042" s="246">
        <v>20609</v>
      </c>
    </row>
    <row r="1043" spans="1:4" x14ac:dyDescent="0.2">
      <c r="A1043" s="247">
        <v>5</v>
      </c>
      <c r="B1043" s="244">
        <f t="shared" si="818"/>
        <v>50160600.009999998</v>
      </c>
      <c r="C1043" s="246">
        <f t="shared" ref="C1043" si="820">+C1042+100</f>
        <v>160600.01</v>
      </c>
      <c r="D1043" s="246">
        <v>20430</v>
      </c>
    </row>
    <row r="1044" spans="1:4" x14ac:dyDescent="0.2">
      <c r="A1044" s="247">
        <v>5</v>
      </c>
      <c r="B1044" s="244">
        <f t="shared" si="818"/>
        <v>50160700.009999998</v>
      </c>
      <c r="C1044" s="246">
        <f t="shared" ref="C1044" si="821">+C1043+100</f>
        <v>160700.01</v>
      </c>
      <c r="D1044" s="246">
        <v>20252</v>
      </c>
    </row>
    <row r="1045" spans="1:4" x14ac:dyDescent="0.2">
      <c r="A1045" s="247">
        <v>5</v>
      </c>
      <c r="B1045" s="244">
        <f t="shared" si="818"/>
        <v>50160800.009999998</v>
      </c>
      <c r="C1045" s="246">
        <f t="shared" ref="C1045" si="822">+C1044+100</f>
        <v>160800.01</v>
      </c>
      <c r="D1045" s="246">
        <v>20074</v>
      </c>
    </row>
    <row r="1046" spans="1:4" x14ac:dyDescent="0.2">
      <c r="A1046" s="247">
        <v>5</v>
      </c>
      <c r="B1046" s="244">
        <f t="shared" si="818"/>
        <v>50160900.009999998</v>
      </c>
      <c r="C1046" s="246">
        <f t="shared" ref="C1046" si="823">+C1045+100</f>
        <v>160900.01</v>
      </c>
      <c r="D1046" s="246">
        <v>19896</v>
      </c>
    </row>
    <row r="1047" spans="1:4" x14ac:dyDescent="0.2">
      <c r="A1047" s="247">
        <v>5</v>
      </c>
      <c r="B1047" s="244">
        <f t="shared" si="818"/>
        <v>50161000.009999998</v>
      </c>
      <c r="C1047" s="246">
        <f t="shared" ref="C1047" si="824">+C1046+100</f>
        <v>161000.01</v>
      </c>
      <c r="D1047" s="246">
        <v>19718</v>
      </c>
    </row>
    <row r="1048" spans="1:4" x14ac:dyDescent="0.2">
      <c r="A1048" s="247">
        <v>5</v>
      </c>
      <c r="B1048" s="244">
        <f t="shared" si="818"/>
        <v>50161100.009999998</v>
      </c>
      <c r="C1048" s="246">
        <f t="shared" ref="C1048" si="825">+C1047+100</f>
        <v>161100.01</v>
      </c>
      <c r="D1048" s="246">
        <v>19541</v>
      </c>
    </row>
    <row r="1049" spans="1:4" x14ac:dyDescent="0.2">
      <c r="A1049" s="247">
        <v>5</v>
      </c>
      <c r="B1049" s="244">
        <f t="shared" si="818"/>
        <v>50161200.009999998</v>
      </c>
      <c r="C1049" s="246">
        <f t="shared" ref="C1049" si="826">+C1048+100</f>
        <v>161200.01</v>
      </c>
      <c r="D1049" s="246">
        <v>19364</v>
      </c>
    </row>
    <row r="1050" spans="1:4" x14ac:dyDescent="0.2">
      <c r="A1050" s="247">
        <v>5</v>
      </c>
      <c r="B1050" s="244">
        <f t="shared" si="818"/>
        <v>50161300.009999998</v>
      </c>
      <c r="C1050" s="246">
        <f t="shared" ref="C1050" si="827">+C1049+100</f>
        <v>161300.01</v>
      </c>
      <c r="D1050" s="246">
        <v>19187</v>
      </c>
    </row>
    <row r="1051" spans="1:4" x14ac:dyDescent="0.2">
      <c r="A1051" s="247">
        <v>5</v>
      </c>
      <c r="B1051" s="244">
        <f t="shared" si="818"/>
        <v>50161400.009999998</v>
      </c>
      <c r="C1051" s="246">
        <f t="shared" ref="C1051" si="828">+C1050+100</f>
        <v>161400.01</v>
      </c>
      <c r="D1051" s="246">
        <v>19010</v>
      </c>
    </row>
    <row r="1052" spans="1:4" x14ac:dyDescent="0.2">
      <c r="A1052" s="247">
        <v>5</v>
      </c>
      <c r="B1052" s="244">
        <f t="shared" si="818"/>
        <v>50161500.009999998</v>
      </c>
      <c r="C1052" s="246">
        <f t="shared" ref="C1052" si="829">+C1051+100</f>
        <v>161500.01</v>
      </c>
      <c r="D1052" s="246">
        <v>18834</v>
      </c>
    </row>
    <row r="1053" spans="1:4" x14ac:dyDescent="0.2">
      <c r="A1053" s="247">
        <v>5</v>
      </c>
      <c r="B1053" s="244">
        <f t="shared" si="818"/>
        <v>50161600.009999998</v>
      </c>
      <c r="C1053" s="246">
        <f t="shared" ref="C1053" si="830">+C1052+100</f>
        <v>161600.01</v>
      </c>
      <c r="D1053" s="246">
        <v>18658</v>
      </c>
    </row>
    <row r="1054" spans="1:4" x14ac:dyDescent="0.2">
      <c r="A1054" s="247">
        <v>5</v>
      </c>
      <c r="B1054" s="244">
        <f t="shared" si="818"/>
        <v>50161700.009999998</v>
      </c>
      <c r="C1054" s="246">
        <f t="shared" ref="C1054" si="831">+C1053+100</f>
        <v>161700.01</v>
      </c>
      <c r="D1054" s="246">
        <v>18482</v>
      </c>
    </row>
    <row r="1055" spans="1:4" x14ac:dyDescent="0.2">
      <c r="A1055" s="247">
        <v>5</v>
      </c>
      <c r="B1055" s="244">
        <f t="shared" si="818"/>
        <v>50161800.009999998</v>
      </c>
      <c r="C1055" s="246">
        <f t="shared" ref="C1055" si="832">+C1054+100</f>
        <v>161800.01</v>
      </c>
      <c r="D1055" s="246">
        <v>18307</v>
      </c>
    </row>
    <row r="1056" spans="1:4" x14ac:dyDescent="0.2">
      <c r="A1056" s="247">
        <v>5</v>
      </c>
      <c r="B1056" s="244">
        <f t="shared" si="818"/>
        <v>50161900.009999998</v>
      </c>
      <c r="C1056" s="246">
        <f t="shared" ref="C1056" si="833">+C1055+100</f>
        <v>161900.01</v>
      </c>
      <c r="D1056" s="246">
        <v>18132</v>
      </c>
    </row>
    <row r="1057" spans="1:4" x14ac:dyDescent="0.2">
      <c r="A1057" s="247">
        <v>5</v>
      </c>
      <c r="B1057" s="244">
        <f t="shared" si="818"/>
        <v>50162000.009999998</v>
      </c>
      <c r="C1057" s="246">
        <f t="shared" ref="C1057" si="834">+C1056+100</f>
        <v>162000.01</v>
      </c>
      <c r="D1057" s="246">
        <v>17957</v>
      </c>
    </row>
    <row r="1058" spans="1:4" x14ac:dyDescent="0.2">
      <c r="A1058" s="247">
        <v>5</v>
      </c>
      <c r="B1058" s="244">
        <f t="shared" si="818"/>
        <v>50162100.009999998</v>
      </c>
      <c r="C1058" s="246">
        <f t="shared" ref="C1058" si="835">+C1057+100</f>
        <v>162100.01</v>
      </c>
      <c r="D1058" s="246">
        <v>17782</v>
      </c>
    </row>
    <row r="1059" spans="1:4" x14ac:dyDescent="0.2">
      <c r="A1059" s="247">
        <v>5</v>
      </c>
      <c r="B1059" s="244">
        <f t="shared" si="818"/>
        <v>50162200.009999998</v>
      </c>
      <c r="C1059" s="246">
        <f t="shared" ref="C1059" si="836">+C1058+100</f>
        <v>162200.01</v>
      </c>
      <c r="D1059" s="246">
        <v>17607</v>
      </c>
    </row>
    <row r="1060" spans="1:4" x14ac:dyDescent="0.2">
      <c r="A1060" s="247">
        <v>5</v>
      </c>
      <c r="B1060" s="244">
        <f t="shared" si="818"/>
        <v>50162300.009999998</v>
      </c>
      <c r="C1060" s="246">
        <f t="shared" ref="C1060" si="837">+C1059+100</f>
        <v>162300.01</v>
      </c>
      <c r="D1060" s="246">
        <v>17433</v>
      </c>
    </row>
    <row r="1061" spans="1:4" x14ac:dyDescent="0.2">
      <c r="A1061" s="247">
        <v>5</v>
      </c>
      <c r="B1061" s="244">
        <f t="shared" si="818"/>
        <v>50162400.009999998</v>
      </c>
      <c r="C1061" s="246">
        <f t="shared" ref="C1061" si="838">+C1060+100</f>
        <v>162400.01</v>
      </c>
      <c r="D1061" s="246">
        <v>17259</v>
      </c>
    </row>
    <row r="1062" spans="1:4" x14ac:dyDescent="0.2">
      <c r="A1062" s="247">
        <v>5</v>
      </c>
      <c r="B1062" s="244">
        <f t="shared" si="818"/>
        <v>50162500.009999998</v>
      </c>
      <c r="C1062" s="246">
        <f t="shared" ref="C1062" si="839">+C1061+100</f>
        <v>162500.01</v>
      </c>
      <c r="D1062" s="246">
        <v>17085</v>
      </c>
    </row>
    <row r="1063" spans="1:4" x14ac:dyDescent="0.2">
      <c r="A1063" s="247">
        <v>5</v>
      </c>
      <c r="B1063" s="244">
        <f t="shared" si="818"/>
        <v>50162600.009999998</v>
      </c>
      <c r="C1063" s="246">
        <f t="shared" ref="C1063" si="840">+C1062+100</f>
        <v>162600.01</v>
      </c>
      <c r="D1063" s="246">
        <v>16911</v>
      </c>
    </row>
    <row r="1064" spans="1:4" x14ac:dyDescent="0.2">
      <c r="A1064" s="247">
        <v>5</v>
      </c>
      <c r="B1064" s="244">
        <f t="shared" si="818"/>
        <v>50162700.009999998</v>
      </c>
      <c r="C1064" s="246">
        <f t="shared" ref="C1064" si="841">+C1063+100</f>
        <v>162700.01</v>
      </c>
      <c r="D1064" s="246">
        <v>16738</v>
      </c>
    </row>
    <row r="1065" spans="1:4" x14ac:dyDescent="0.2">
      <c r="A1065" s="247">
        <v>5</v>
      </c>
      <c r="B1065" s="244">
        <f t="shared" si="818"/>
        <v>50162800.009999998</v>
      </c>
      <c r="C1065" s="246">
        <f t="shared" ref="C1065" si="842">+C1064+100</f>
        <v>162800.01</v>
      </c>
      <c r="D1065" s="246">
        <v>16565</v>
      </c>
    </row>
    <row r="1066" spans="1:4" x14ac:dyDescent="0.2">
      <c r="A1066" s="247">
        <v>5</v>
      </c>
      <c r="B1066" s="244">
        <f t="shared" si="818"/>
        <v>50162900.009999998</v>
      </c>
      <c r="C1066" s="246">
        <f t="shared" ref="C1066" si="843">+C1065+100</f>
        <v>162900.01</v>
      </c>
      <c r="D1066" s="246">
        <v>16392</v>
      </c>
    </row>
    <row r="1067" spans="1:4" x14ac:dyDescent="0.2">
      <c r="A1067" s="247">
        <v>5</v>
      </c>
      <c r="B1067" s="244">
        <f t="shared" si="818"/>
        <v>50163000.009999998</v>
      </c>
      <c r="C1067" s="246">
        <f t="shared" ref="C1067" si="844">+C1066+100</f>
        <v>163000.01</v>
      </c>
      <c r="D1067" s="246">
        <v>16219</v>
      </c>
    </row>
    <row r="1068" spans="1:4" x14ac:dyDescent="0.2">
      <c r="A1068" s="247">
        <v>5</v>
      </c>
      <c r="B1068" s="244">
        <f t="shared" si="818"/>
        <v>50163100.009999998</v>
      </c>
      <c r="C1068" s="246">
        <f t="shared" ref="C1068" si="845">+C1067+100</f>
        <v>163100.01</v>
      </c>
      <c r="D1068" s="246">
        <v>16047</v>
      </c>
    </row>
    <row r="1069" spans="1:4" x14ac:dyDescent="0.2">
      <c r="A1069" s="247">
        <v>5</v>
      </c>
      <c r="B1069" s="244">
        <f t="shared" si="818"/>
        <v>50163200.009999998</v>
      </c>
      <c r="C1069" s="246">
        <f t="shared" ref="C1069" si="846">+C1068+100</f>
        <v>163200.01</v>
      </c>
      <c r="D1069" s="246">
        <v>15875</v>
      </c>
    </row>
    <row r="1070" spans="1:4" x14ac:dyDescent="0.2">
      <c r="A1070" s="247">
        <v>5</v>
      </c>
      <c r="B1070" s="244">
        <f t="shared" si="818"/>
        <v>50163300.009999998</v>
      </c>
      <c r="C1070" s="246">
        <f t="shared" ref="C1070" si="847">+C1069+100</f>
        <v>163300.01</v>
      </c>
      <c r="D1070" s="246">
        <v>15703</v>
      </c>
    </row>
    <row r="1071" spans="1:4" x14ac:dyDescent="0.2">
      <c r="A1071" s="247">
        <v>5</v>
      </c>
      <c r="B1071" s="244">
        <f t="shared" si="818"/>
        <v>50163400.009999998</v>
      </c>
      <c r="C1071" s="246">
        <f t="shared" ref="C1071" si="848">+C1070+100</f>
        <v>163400.01</v>
      </c>
      <c r="D1071" s="246">
        <v>15531</v>
      </c>
    </row>
    <row r="1072" spans="1:4" x14ac:dyDescent="0.2">
      <c r="A1072" s="247">
        <v>5</v>
      </c>
      <c r="B1072" s="244">
        <f t="shared" si="818"/>
        <v>50163500.009999998</v>
      </c>
      <c r="C1072" s="246">
        <f t="shared" ref="C1072" si="849">+C1071+100</f>
        <v>163500.01</v>
      </c>
      <c r="D1072" s="246">
        <v>15359</v>
      </c>
    </row>
    <row r="1073" spans="1:4" x14ac:dyDescent="0.2">
      <c r="A1073" s="247">
        <v>5</v>
      </c>
      <c r="B1073" s="244">
        <f t="shared" si="818"/>
        <v>50163600.009999998</v>
      </c>
      <c r="C1073" s="246">
        <f t="shared" ref="C1073" si="850">+C1072+100</f>
        <v>163600.01</v>
      </c>
      <c r="D1073" s="246">
        <v>15188</v>
      </c>
    </row>
    <row r="1074" spans="1:4" x14ac:dyDescent="0.2">
      <c r="A1074" s="247">
        <v>5</v>
      </c>
      <c r="B1074" s="244">
        <f t="shared" si="818"/>
        <v>50163700.009999998</v>
      </c>
      <c r="C1074" s="246">
        <f t="shared" ref="C1074" si="851">+C1073+100</f>
        <v>163700.01</v>
      </c>
      <c r="D1074" s="246">
        <v>15017</v>
      </c>
    </row>
    <row r="1075" spans="1:4" x14ac:dyDescent="0.2">
      <c r="A1075" s="247">
        <v>5</v>
      </c>
      <c r="B1075" s="244">
        <f t="shared" si="818"/>
        <v>50163800.009999998</v>
      </c>
      <c r="C1075" s="246">
        <f t="shared" ref="C1075" si="852">+C1074+100</f>
        <v>163800.01</v>
      </c>
      <c r="D1075" s="246">
        <v>14846</v>
      </c>
    </row>
    <row r="1076" spans="1:4" x14ac:dyDescent="0.2">
      <c r="A1076" s="247">
        <v>5</v>
      </c>
      <c r="B1076" s="244">
        <f t="shared" si="818"/>
        <v>50163900.009999998</v>
      </c>
      <c r="C1076" s="246">
        <f t="shared" ref="C1076" si="853">+C1075+100</f>
        <v>163900.01</v>
      </c>
      <c r="D1076" s="246">
        <v>14675</v>
      </c>
    </row>
    <row r="1077" spans="1:4" x14ac:dyDescent="0.2">
      <c r="A1077" s="247">
        <v>5</v>
      </c>
      <c r="B1077" s="244">
        <f t="shared" si="818"/>
        <v>50164000.009999998</v>
      </c>
      <c r="C1077" s="246">
        <f t="shared" ref="C1077" si="854">+C1076+100</f>
        <v>164000.01</v>
      </c>
      <c r="D1077" s="246">
        <v>14505</v>
      </c>
    </row>
    <row r="1078" spans="1:4" x14ac:dyDescent="0.2">
      <c r="A1078" s="247">
        <v>5</v>
      </c>
      <c r="B1078" s="244">
        <f t="shared" si="818"/>
        <v>50164100.009999998</v>
      </c>
      <c r="C1078" s="246">
        <f t="shared" ref="C1078" si="855">+C1077+100</f>
        <v>164100.01</v>
      </c>
      <c r="D1078" s="246">
        <v>14334</v>
      </c>
    </row>
    <row r="1079" spans="1:4" x14ac:dyDescent="0.2">
      <c r="A1079" s="247">
        <v>5</v>
      </c>
      <c r="B1079" s="244">
        <f t="shared" si="818"/>
        <v>50164200.009999998</v>
      </c>
      <c r="C1079" s="246">
        <f t="shared" ref="C1079" si="856">+C1078+100</f>
        <v>164200.01</v>
      </c>
      <c r="D1079" s="246">
        <v>14164</v>
      </c>
    </row>
    <row r="1080" spans="1:4" x14ac:dyDescent="0.2">
      <c r="A1080" s="247">
        <v>5</v>
      </c>
      <c r="B1080" s="244">
        <f t="shared" si="818"/>
        <v>50164300.009999998</v>
      </c>
      <c r="C1080" s="246">
        <f t="shared" ref="C1080" si="857">+C1079+100</f>
        <v>164300.01</v>
      </c>
      <c r="D1080" s="246">
        <v>13994</v>
      </c>
    </row>
    <row r="1081" spans="1:4" x14ac:dyDescent="0.2">
      <c r="A1081" s="247">
        <v>5</v>
      </c>
      <c r="B1081" s="244">
        <f t="shared" si="818"/>
        <v>50164400.009999998</v>
      </c>
      <c r="C1081" s="246">
        <f t="shared" ref="C1081" si="858">+C1080+100</f>
        <v>164400.01</v>
      </c>
      <c r="D1081" s="246">
        <v>13824</v>
      </c>
    </row>
    <row r="1082" spans="1:4" x14ac:dyDescent="0.2">
      <c r="A1082" s="247">
        <v>5</v>
      </c>
      <c r="B1082" s="244">
        <f t="shared" si="818"/>
        <v>50164500.009999998</v>
      </c>
      <c r="C1082" s="246">
        <f t="shared" ref="C1082" si="859">+C1081+100</f>
        <v>164500.01</v>
      </c>
      <c r="D1082" s="246">
        <v>13655</v>
      </c>
    </row>
    <row r="1083" spans="1:4" x14ac:dyDescent="0.2">
      <c r="A1083" s="247">
        <v>5</v>
      </c>
      <c r="B1083" s="244">
        <f t="shared" si="818"/>
        <v>50164600.009999998</v>
      </c>
      <c r="C1083" s="246">
        <f t="shared" ref="C1083" si="860">+C1082+100</f>
        <v>164600.01</v>
      </c>
      <c r="D1083" s="246">
        <v>13486</v>
      </c>
    </row>
    <row r="1084" spans="1:4" x14ac:dyDescent="0.2">
      <c r="A1084" s="247">
        <v>5</v>
      </c>
      <c r="B1084" s="244">
        <f t="shared" si="818"/>
        <v>50164700.009999998</v>
      </c>
      <c r="C1084" s="246">
        <f t="shared" ref="C1084" si="861">+C1083+100</f>
        <v>164700.01</v>
      </c>
      <c r="D1084" s="246">
        <v>13317</v>
      </c>
    </row>
    <row r="1085" spans="1:4" x14ac:dyDescent="0.2">
      <c r="A1085" s="247">
        <v>5</v>
      </c>
      <c r="B1085" s="244">
        <f t="shared" si="818"/>
        <v>50164800.009999998</v>
      </c>
      <c r="C1085" s="246">
        <f t="shared" ref="C1085" si="862">+C1084+100</f>
        <v>164800.01</v>
      </c>
      <c r="D1085" s="246">
        <v>13148</v>
      </c>
    </row>
    <row r="1086" spans="1:4" x14ac:dyDescent="0.2">
      <c r="A1086" s="247">
        <v>5</v>
      </c>
      <c r="B1086" s="244">
        <f t="shared" si="818"/>
        <v>50164900.009999998</v>
      </c>
      <c r="C1086" s="246">
        <f t="shared" ref="C1086" si="863">+C1085+100</f>
        <v>164900.01</v>
      </c>
      <c r="D1086" s="246">
        <v>12979</v>
      </c>
    </row>
    <row r="1087" spans="1:4" x14ac:dyDescent="0.2">
      <c r="A1087" s="247">
        <v>5</v>
      </c>
      <c r="B1087" s="244">
        <f t="shared" si="818"/>
        <v>50165000.009999998</v>
      </c>
      <c r="C1087" s="246">
        <f t="shared" ref="C1087" si="864">+C1086+100</f>
        <v>165000.01</v>
      </c>
      <c r="D1087" s="246">
        <v>12810</v>
      </c>
    </row>
    <row r="1088" spans="1:4" x14ac:dyDescent="0.2">
      <c r="A1088" s="247">
        <v>5</v>
      </c>
      <c r="B1088" s="244">
        <f t="shared" si="818"/>
        <v>50165100.009999998</v>
      </c>
      <c r="C1088" s="246">
        <f t="shared" ref="C1088" si="865">+C1087+100</f>
        <v>165100.01</v>
      </c>
      <c r="D1088" s="246">
        <v>12642</v>
      </c>
    </row>
    <row r="1089" spans="1:4" x14ac:dyDescent="0.2">
      <c r="A1089" s="247">
        <v>5</v>
      </c>
      <c r="B1089" s="244">
        <f t="shared" si="818"/>
        <v>50165200.009999998</v>
      </c>
      <c r="C1089" s="246">
        <f t="shared" ref="C1089" si="866">+C1088+100</f>
        <v>165200.01</v>
      </c>
      <c r="D1089" s="246">
        <v>12474</v>
      </c>
    </row>
    <row r="1090" spans="1:4" x14ac:dyDescent="0.2">
      <c r="A1090" s="247">
        <v>5</v>
      </c>
      <c r="B1090" s="244">
        <f t="shared" si="818"/>
        <v>50165300.009999998</v>
      </c>
      <c r="C1090" s="246">
        <f t="shared" ref="C1090" si="867">+C1089+100</f>
        <v>165300.01</v>
      </c>
      <c r="D1090" s="246">
        <v>12306</v>
      </c>
    </row>
    <row r="1091" spans="1:4" x14ac:dyDescent="0.2">
      <c r="A1091" s="247">
        <v>5</v>
      </c>
      <c r="B1091" s="244">
        <f t="shared" si="818"/>
        <v>50165400.009999998</v>
      </c>
      <c r="C1091" s="246">
        <f t="shared" ref="C1091" si="868">+C1090+100</f>
        <v>165400.01</v>
      </c>
      <c r="D1091" s="246">
        <v>12138</v>
      </c>
    </row>
    <row r="1092" spans="1:4" x14ac:dyDescent="0.2">
      <c r="A1092" s="247">
        <v>5</v>
      </c>
      <c r="B1092" s="244">
        <f t="shared" si="818"/>
        <v>50165500.009999998</v>
      </c>
      <c r="C1092" s="246">
        <f t="shared" ref="C1092" si="869">+C1091+100</f>
        <v>165500.01</v>
      </c>
      <c r="D1092" s="246">
        <v>11970</v>
      </c>
    </row>
    <row r="1093" spans="1:4" x14ac:dyDescent="0.2">
      <c r="A1093" s="247">
        <v>5</v>
      </c>
      <c r="B1093" s="244">
        <f t="shared" si="818"/>
        <v>50165600.009999998</v>
      </c>
      <c r="C1093" s="246">
        <f t="shared" ref="C1093" si="870">+C1092+100</f>
        <v>165600.01</v>
      </c>
      <c r="D1093" s="246">
        <v>11803</v>
      </c>
    </row>
    <row r="1094" spans="1:4" x14ac:dyDescent="0.2">
      <c r="A1094" s="247">
        <v>5</v>
      </c>
      <c r="B1094" s="244">
        <f t="shared" si="818"/>
        <v>50165700.009999998</v>
      </c>
      <c r="C1094" s="246">
        <f t="shared" ref="C1094" si="871">+C1093+100</f>
        <v>165700.01</v>
      </c>
      <c r="D1094" s="246">
        <v>11636</v>
      </c>
    </row>
    <row r="1095" spans="1:4" x14ac:dyDescent="0.2">
      <c r="A1095" s="247">
        <v>5</v>
      </c>
      <c r="B1095" s="244">
        <f t="shared" si="818"/>
        <v>50165800.009999998</v>
      </c>
      <c r="C1095" s="246">
        <f t="shared" ref="C1095" si="872">+C1094+100</f>
        <v>165800.01</v>
      </c>
      <c r="D1095" s="246">
        <v>11469</v>
      </c>
    </row>
    <row r="1096" spans="1:4" x14ac:dyDescent="0.2">
      <c r="A1096" s="247">
        <v>5</v>
      </c>
      <c r="B1096" s="244">
        <f t="shared" si="818"/>
        <v>50165900.009999998</v>
      </c>
      <c r="C1096" s="246">
        <f t="shared" ref="C1096" si="873">+C1095+100</f>
        <v>165900.01</v>
      </c>
      <c r="D1096" s="246">
        <v>11302</v>
      </c>
    </row>
    <row r="1097" spans="1:4" x14ac:dyDescent="0.2">
      <c r="A1097" s="247">
        <v>5</v>
      </c>
      <c r="B1097" s="244">
        <f t="shared" si="818"/>
        <v>50166000.009999998</v>
      </c>
      <c r="C1097" s="246">
        <f t="shared" ref="C1097" si="874">+C1096+100</f>
        <v>166000.01</v>
      </c>
      <c r="D1097" s="246">
        <v>11135</v>
      </c>
    </row>
    <row r="1098" spans="1:4" x14ac:dyDescent="0.2">
      <c r="A1098" s="247">
        <v>5</v>
      </c>
      <c r="B1098" s="244">
        <f t="shared" si="818"/>
        <v>50166100.009999998</v>
      </c>
      <c r="C1098" s="246">
        <f t="shared" ref="C1098" si="875">+C1097+100</f>
        <v>166100.01</v>
      </c>
      <c r="D1098" s="246">
        <v>10969</v>
      </c>
    </row>
    <row r="1099" spans="1:4" x14ac:dyDescent="0.2">
      <c r="A1099" s="247">
        <v>5</v>
      </c>
      <c r="B1099" s="244">
        <f t="shared" si="818"/>
        <v>50166200.009999998</v>
      </c>
      <c r="C1099" s="246">
        <f t="shared" ref="C1099" si="876">+C1098+100</f>
        <v>166200.01</v>
      </c>
      <c r="D1099" s="246">
        <v>10802</v>
      </c>
    </row>
    <row r="1100" spans="1:4" x14ac:dyDescent="0.2">
      <c r="A1100" s="247">
        <v>5</v>
      </c>
      <c r="B1100" s="244">
        <f t="shared" si="818"/>
        <v>50166300.009999998</v>
      </c>
      <c r="C1100" s="246">
        <f t="shared" ref="C1100" si="877">+C1099+100</f>
        <v>166300.01</v>
      </c>
      <c r="D1100" s="246">
        <v>10636</v>
      </c>
    </row>
    <row r="1101" spans="1:4" x14ac:dyDescent="0.2">
      <c r="A1101" s="247">
        <v>5</v>
      </c>
      <c r="B1101" s="244">
        <f t="shared" si="818"/>
        <v>50166400.009999998</v>
      </c>
      <c r="C1101" s="246">
        <f t="shared" ref="C1101" si="878">+C1100+100</f>
        <v>166400.01</v>
      </c>
      <c r="D1101" s="246">
        <v>10470</v>
      </c>
    </row>
    <row r="1102" spans="1:4" x14ac:dyDescent="0.2">
      <c r="A1102" s="247">
        <v>5</v>
      </c>
      <c r="B1102" s="244">
        <f t="shared" si="818"/>
        <v>50166500.009999998</v>
      </c>
      <c r="C1102" s="246">
        <f t="shared" ref="C1102" si="879">+C1101+100</f>
        <v>166500.01</v>
      </c>
      <c r="D1102" s="246">
        <v>10304</v>
      </c>
    </row>
    <row r="1103" spans="1:4" x14ac:dyDescent="0.2">
      <c r="A1103" s="247">
        <v>5</v>
      </c>
      <c r="B1103" s="244">
        <f t="shared" si="818"/>
        <v>50166600.009999998</v>
      </c>
      <c r="C1103" s="246">
        <f t="shared" ref="C1103" si="880">+C1102+100</f>
        <v>166600.01</v>
      </c>
      <c r="D1103" s="246">
        <v>10139</v>
      </c>
    </row>
    <row r="1104" spans="1:4" x14ac:dyDescent="0.2">
      <c r="A1104" s="247">
        <v>5</v>
      </c>
      <c r="B1104" s="244">
        <f t="shared" si="818"/>
        <v>50166700.009999998</v>
      </c>
      <c r="C1104" s="246">
        <f t="shared" ref="C1104" si="881">+C1103+100</f>
        <v>166700.01</v>
      </c>
      <c r="D1104" s="246">
        <v>9973</v>
      </c>
    </row>
    <row r="1105" spans="1:4" x14ac:dyDescent="0.2">
      <c r="A1105" s="247">
        <v>5</v>
      </c>
      <c r="B1105" s="244">
        <f t="shared" si="818"/>
        <v>50166800.009999998</v>
      </c>
      <c r="C1105" s="246">
        <f t="shared" ref="C1105" si="882">+C1104+100</f>
        <v>166800.01</v>
      </c>
      <c r="D1105" s="246">
        <v>9808</v>
      </c>
    </row>
    <row r="1106" spans="1:4" x14ac:dyDescent="0.2">
      <c r="A1106" s="247">
        <v>5</v>
      </c>
      <c r="B1106" s="244">
        <f t="shared" ref="B1106:B1169" si="883">+A1106*10000000+C1106</f>
        <v>50166900.009999998</v>
      </c>
      <c r="C1106" s="246">
        <f t="shared" ref="C1106" si="884">+C1105+100</f>
        <v>166900.01</v>
      </c>
      <c r="D1106" s="246">
        <v>9643</v>
      </c>
    </row>
    <row r="1107" spans="1:4" x14ac:dyDescent="0.2">
      <c r="A1107" s="247">
        <v>5</v>
      </c>
      <c r="B1107" s="244">
        <f t="shared" si="883"/>
        <v>50167000.009999998</v>
      </c>
      <c r="C1107" s="246">
        <f t="shared" ref="C1107" si="885">+C1106+100</f>
        <v>167000.01</v>
      </c>
      <c r="D1107" s="246">
        <v>9478</v>
      </c>
    </row>
    <row r="1108" spans="1:4" x14ac:dyDescent="0.2">
      <c r="A1108" s="247">
        <v>5</v>
      </c>
      <c r="B1108" s="244">
        <f t="shared" si="883"/>
        <v>50167100.009999998</v>
      </c>
      <c r="C1108" s="246">
        <f t="shared" ref="C1108" si="886">+C1107+100</f>
        <v>167100.01</v>
      </c>
      <c r="D1108" s="246">
        <v>9313</v>
      </c>
    </row>
    <row r="1109" spans="1:4" x14ac:dyDescent="0.2">
      <c r="A1109" s="247">
        <v>5</v>
      </c>
      <c r="B1109" s="244">
        <f t="shared" si="883"/>
        <v>50167200.009999998</v>
      </c>
      <c r="C1109" s="246">
        <f t="shared" ref="C1109" si="887">+C1108+100</f>
        <v>167200.01</v>
      </c>
      <c r="D1109" s="246">
        <v>9148</v>
      </c>
    </row>
    <row r="1110" spans="1:4" x14ac:dyDescent="0.2">
      <c r="A1110" s="247">
        <v>5</v>
      </c>
      <c r="B1110" s="244">
        <f t="shared" si="883"/>
        <v>50167300.009999998</v>
      </c>
      <c r="C1110" s="246">
        <f t="shared" ref="C1110" si="888">+C1109+100</f>
        <v>167300.01</v>
      </c>
      <c r="D1110" s="246">
        <v>8983</v>
      </c>
    </row>
    <row r="1111" spans="1:4" x14ac:dyDescent="0.2">
      <c r="A1111" s="247">
        <v>5</v>
      </c>
      <c r="B1111" s="244">
        <f t="shared" si="883"/>
        <v>50167400.009999998</v>
      </c>
      <c r="C1111" s="246">
        <f t="shared" ref="C1111" si="889">+C1110+100</f>
        <v>167400.01</v>
      </c>
      <c r="D1111" s="246">
        <v>8819</v>
      </c>
    </row>
    <row r="1112" spans="1:4" x14ac:dyDescent="0.2">
      <c r="A1112" s="247">
        <v>5</v>
      </c>
      <c r="B1112" s="244">
        <f t="shared" si="883"/>
        <v>50167500.009999998</v>
      </c>
      <c r="C1112" s="246">
        <f t="shared" ref="C1112" si="890">+C1111+100</f>
        <v>167500.01</v>
      </c>
      <c r="D1112" s="246">
        <v>8655</v>
      </c>
    </row>
    <row r="1113" spans="1:4" x14ac:dyDescent="0.2">
      <c r="A1113" s="247">
        <v>5</v>
      </c>
      <c r="B1113" s="244">
        <f t="shared" si="883"/>
        <v>50167600.009999998</v>
      </c>
      <c r="C1113" s="246">
        <f t="shared" ref="C1113" si="891">+C1112+100</f>
        <v>167600.01</v>
      </c>
      <c r="D1113" s="246">
        <v>8491</v>
      </c>
    </row>
    <row r="1114" spans="1:4" x14ac:dyDescent="0.2">
      <c r="A1114" s="247">
        <v>5</v>
      </c>
      <c r="B1114" s="244">
        <f t="shared" si="883"/>
        <v>50167700.009999998</v>
      </c>
      <c r="C1114" s="246">
        <f t="shared" ref="C1114" si="892">+C1113+100</f>
        <v>167700.01</v>
      </c>
      <c r="D1114" s="246">
        <v>8327</v>
      </c>
    </row>
    <row r="1115" spans="1:4" x14ac:dyDescent="0.2">
      <c r="A1115" s="247">
        <v>5</v>
      </c>
      <c r="B1115" s="244">
        <f t="shared" si="883"/>
        <v>50167800.009999998</v>
      </c>
      <c r="C1115" s="246">
        <f t="shared" ref="C1115" si="893">+C1114+100</f>
        <v>167800.01</v>
      </c>
      <c r="D1115" s="246">
        <v>8163</v>
      </c>
    </row>
    <row r="1116" spans="1:4" x14ac:dyDescent="0.2">
      <c r="A1116" s="247">
        <v>5</v>
      </c>
      <c r="B1116" s="244">
        <f t="shared" si="883"/>
        <v>50167900.009999998</v>
      </c>
      <c r="C1116" s="246">
        <f t="shared" ref="C1116" si="894">+C1115+100</f>
        <v>167900.01</v>
      </c>
      <c r="D1116" s="246">
        <v>8000</v>
      </c>
    </row>
    <row r="1117" spans="1:4" x14ac:dyDescent="0.2">
      <c r="A1117" s="247">
        <v>5</v>
      </c>
      <c r="B1117" s="244">
        <f t="shared" si="883"/>
        <v>50168000.009999998</v>
      </c>
      <c r="C1117" s="246">
        <f t="shared" ref="C1117" si="895">+C1116+100</f>
        <v>168000.01</v>
      </c>
      <c r="D1117" s="246">
        <v>7836</v>
      </c>
    </row>
    <row r="1118" spans="1:4" x14ac:dyDescent="0.2">
      <c r="A1118" s="247">
        <v>5</v>
      </c>
      <c r="B1118" s="244">
        <f t="shared" si="883"/>
        <v>50168100.009999998</v>
      </c>
      <c r="C1118" s="246">
        <f t="shared" ref="C1118" si="896">+C1117+100</f>
        <v>168100.01</v>
      </c>
      <c r="D1118" s="246">
        <v>7673</v>
      </c>
    </row>
    <row r="1119" spans="1:4" x14ac:dyDescent="0.2">
      <c r="A1119" s="247">
        <v>5</v>
      </c>
      <c r="B1119" s="244">
        <f t="shared" si="883"/>
        <v>50168200.009999998</v>
      </c>
      <c r="C1119" s="246">
        <f t="shared" ref="C1119" si="897">+C1118+100</f>
        <v>168200.01</v>
      </c>
      <c r="D1119" s="246">
        <v>7510</v>
      </c>
    </row>
    <row r="1120" spans="1:4" x14ac:dyDescent="0.2">
      <c r="A1120" s="247">
        <v>5</v>
      </c>
      <c r="B1120" s="244">
        <f t="shared" si="883"/>
        <v>50168300.009999998</v>
      </c>
      <c r="C1120" s="246">
        <f t="shared" ref="C1120" si="898">+C1119+100</f>
        <v>168300.01</v>
      </c>
      <c r="D1120" s="246">
        <v>7347</v>
      </c>
    </row>
    <row r="1121" spans="1:4" x14ac:dyDescent="0.2">
      <c r="A1121" s="247">
        <v>5</v>
      </c>
      <c r="B1121" s="244">
        <f t="shared" si="883"/>
        <v>50168400.009999998</v>
      </c>
      <c r="C1121" s="246">
        <f t="shared" ref="C1121" si="899">+C1120+100</f>
        <v>168400.01</v>
      </c>
      <c r="D1121" s="246">
        <v>7184</v>
      </c>
    </row>
    <row r="1122" spans="1:4" x14ac:dyDescent="0.2">
      <c r="A1122" s="247">
        <v>5</v>
      </c>
      <c r="B1122" s="244">
        <f t="shared" si="883"/>
        <v>50168500.009999998</v>
      </c>
      <c r="C1122" s="246">
        <f t="shared" ref="C1122" si="900">+C1121+100</f>
        <v>168500.01</v>
      </c>
      <c r="D1122" s="246">
        <v>7022</v>
      </c>
    </row>
    <row r="1123" spans="1:4" x14ac:dyDescent="0.2">
      <c r="A1123" s="247">
        <v>5</v>
      </c>
      <c r="B1123" s="244">
        <f t="shared" si="883"/>
        <v>50168600.009999998</v>
      </c>
      <c r="C1123" s="246">
        <f t="shared" ref="C1123" si="901">+C1122+100</f>
        <v>168600.01</v>
      </c>
      <c r="D1123" s="246">
        <v>6859</v>
      </c>
    </row>
    <row r="1124" spans="1:4" x14ac:dyDescent="0.2">
      <c r="A1124" s="247">
        <v>5</v>
      </c>
      <c r="B1124" s="244">
        <f t="shared" si="883"/>
        <v>50168700.009999998</v>
      </c>
      <c r="C1124" s="246">
        <f t="shared" ref="C1124" si="902">+C1123+100</f>
        <v>168700.01</v>
      </c>
      <c r="D1124" s="246">
        <v>6697</v>
      </c>
    </row>
    <row r="1125" spans="1:4" x14ac:dyDescent="0.2">
      <c r="A1125" s="247">
        <v>5</v>
      </c>
      <c r="B1125" s="244">
        <f t="shared" si="883"/>
        <v>50168800.009999998</v>
      </c>
      <c r="C1125" s="246">
        <f t="shared" ref="C1125" si="903">+C1124+100</f>
        <v>168800.01</v>
      </c>
      <c r="D1125" s="246">
        <v>6534</v>
      </c>
    </row>
    <row r="1126" spans="1:4" x14ac:dyDescent="0.2">
      <c r="A1126" s="247">
        <v>5</v>
      </c>
      <c r="B1126" s="244">
        <f t="shared" si="883"/>
        <v>50168900.009999998</v>
      </c>
      <c r="C1126" s="246">
        <f t="shared" ref="C1126" si="904">+C1125+100</f>
        <v>168900.01</v>
      </c>
      <c r="D1126" s="246">
        <v>6372</v>
      </c>
    </row>
    <row r="1127" spans="1:4" x14ac:dyDescent="0.2">
      <c r="A1127" s="247">
        <v>5</v>
      </c>
      <c r="B1127" s="244">
        <f t="shared" si="883"/>
        <v>50169000.009999998</v>
      </c>
      <c r="C1127" s="246">
        <f t="shared" ref="C1127" si="905">+C1126+100</f>
        <v>169000.01</v>
      </c>
      <c r="D1127" s="246">
        <v>6210</v>
      </c>
    </row>
    <row r="1128" spans="1:4" x14ac:dyDescent="0.2">
      <c r="A1128" s="247">
        <v>5</v>
      </c>
      <c r="B1128" s="244">
        <f t="shared" si="883"/>
        <v>50169100.009999998</v>
      </c>
      <c r="C1128" s="246">
        <f t="shared" ref="C1128" si="906">+C1127+100</f>
        <v>169100.01</v>
      </c>
      <c r="D1128" s="246">
        <v>6049</v>
      </c>
    </row>
    <row r="1129" spans="1:4" x14ac:dyDescent="0.2">
      <c r="A1129" s="247">
        <v>5</v>
      </c>
      <c r="B1129" s="244">
        <f t="shared" si="883"/>
        <v>50169200.009999998</v>
      </c>
      <c r="C1129" s="246">
        <f t="shared" ref="C1129" si="907">+C1128+100</f>
        <v>169200.01</v>
      </c>
      <c r="D1129" s="246">
        <v>5887</v>
      </c>
    </row>
    <row r="1130" spans="1:4" x14ac:dyDescent="0.2">
      <c r="A1130" s="247">
        <v>5</v>
      </c>
      <c r="B1130" s="244">
        <f t="shared" si="883"/>
        <v>50169300.009999998</v>
      </c>
      <c r="C1130" s="246">
        <f t="shared" ref="C1130" si="908">+C1129+100</f>
        <v>169300.01</v>
      </c>
      <c r="D1130" s="246">
        <v>5726</v>
      </c>
    </row>
    <row r="1131" spans="1:4" x14ac:dyDescent="0.2">
      <c r="A1131" s="247">
        <v>5</v>
      </c>
      <c r="B1131" s="244">
        <f t="shared" si="883"/>
        <v>50169400.009999998</v>
      </c>
      <c r="C1131" s="246">
        <f t="shared" ref="C1131" si="909">+C1130+100</f>
        <v>169400.01</v>
      </c>
      <c r="D1131" s="246">
        <v>5564</v>
      </c>
    </row>
    <row r="1132" spans="1:4" x14ac:dyDescent="0.2">
      <c r="A1132" s="247">
        <v>5</v>
      </c>
      <c r="B1132" s="244">
        <f t="shared" si="883"/>
        <v>50169500.009999998</v>
      </c>
      <c r="C1132" s="246">
        <f t="shared" ref="C1132" si="910">+C1131+100</f>
        <v>169500.01</v>
      </c>
      <c r="D1132" s="246">
        <v>5403</v>
      </c>
    </row>
    <row r="1133" spans="1:4" x14ac:dyDescent="0.2">
      <c r="A1133" s="247">
        <v>5</v>
      </c>
      <c r="B1133" s="244">
        <f t="shared" si="883"/>
        <v>50169600.009999998</v>
      </c>
      <c r="C1133" s="246">
        <f t="shared" ref="C1133" si="911">+C1132+100</f>
        <v>169600.01</v>
      </c>
      <c r="D1133" s="246">
        <v>5242</v>
      </c>
    </row>
    <row r="1134" spans="1:4" x14ac:dyDescent="0.2">
      <c r="A1134" s="247">
        <v>5</v>
      </c>
      <c r="B1134" s="244">
        <f t="shared" si="883"/>
        <v>50169700.009999998</v>
      </c>
      <c r="C1134" s="246">
        <f t="shared" ref="C1134" si="912">+C1133+100</f>
        <v>169700.01</v>
      </c>
      <c r="D1134" s="246">
        <v>5081</v>
      </c>
    </row>
    <row r="1135" spans="1:4" x14ac:dyDescent="0.2">
      <c r="A1135" s="247">
        <v>5</v>
      </c>
      <c r="B1135" s="244">
        <f t="shared" si="883"/>
        <v>50169800.009999998</v>
      </c>
      <c r="C1135" s="246">
        <f t="shared" ref="C1135" si="913">+C1134+100</f>
        <v>169800.01</v>
      </c>
      <c r="D1135" s="246">
        <v>4920</v>
      </c>
    </row>
    <row r="1136" spans="1:4" x14ac:dyDescent="0.2">
      <c r="A1136" s="247">
        <v>5</v>
      </c>
      <c r="B1136" s="244">
        <f t="shared" si="883"/>
        <v>50169900.009999998</v>
      </c>
      <c r="C1136" s="246">
        <f t="shared" ref="C1136" si="914">+C1135+100</f>
        <v>169900.01</v>
      </c>
      <c r="D1136" s="246">
        <v>4760</v>
      </c>
    </row>
    <row r="1137" spans="1:4" x14ac:dyDescent="0.2">
      <c r="A1137" s="247">
        <v>5</v>
      </c>
      <c r="B1137" s="244">
        <f t="shared" si="883"/>
        <v>50170000.009999998</v>
      </c>
      <c r="C1137" s="246">
        <f t="shared" ref="C1137" si="915">+C1136+100</f>
        <v>170000.01</v>
      </c>
      <c r="D1137" s="246">
        <v>4599</v>
      </c>
    </row>
    <row r="1138" spans="1:4" x14ac:dyDescent="0.2">
      <c r="A1138" s="247">
        <v>5</v>
      </c>
      <c r="B1138" s="244">
        <f t="shared" si="883"/>
        <v>50170100.009999998</v>
      </c>
      <c r="C1138" s="246">
        <f t="shared" ref="C1138" si="916">+C1137+100</f>
        <v>170100.01</v>
      </c>
      <c r="D1138" s="246">
        <v>4439</v>
      </c>
    </row>
    <row r="1139" spans="1:4" x14ac:dyDescent="0.2">
      <c r="A1139" s="247">
        <v>5</v>
      </c>
      <c r="B1139" s="244">
        <f t="shared" si="883"/>
        <v>50170200.009999998</v>
      </c>
      <c r="C1139" s="246">
        <f t="shared" ref="C1139" si="917">+C1138+100</f>
        <v>170200.01</v>
      </c>
      <c r="D1139" s="246">
        <v>4278</v>
      </c>
    </row>
    <row r="1140" spans="1:4" x14ac:dyDescent="0.2">
      <c r="A1140" s="247">
        <v>5</v>
      </c>
      <c r="B1140" s="244">
        <f t="shared" si="883"/>
        <v>50170300.009999998</v>
      </c>
      <c r="C1140" s="246">
        <f t="shared" ref="C1140" si="918">+C1139+100</f>
        <v>170300.01</v>
      </c>
      <c r="D1140" s="246">
        <v>4118</v>
      </c>
    </row>
    <row r="1141" spans="1:4" x14ac:dyDescent="0.2">
      <c r="A1141" s="247">
        <v>5</v>
      </c>
      <c r="B1141" s="244">
        <f t="shared" si="883"/>
        <v>50170400.009999998</v>
      </c>
      <c r="C1141" s="246">
        <f t="shared" ref="C1141" si="919">+C1140+100</f>
        <v>170400.01</v>
      </c>
      <c r="D1141" s="246">
        <v>3958</v>
      </c>
    </row>
    <row r="1142" spans="1:4" x14ac:dyDescent="0.2">
      <c r="A1142" s="247">
        <v>5</v>
      </c>
      <c r="B1142" s="244">
        <f t="shared" si="883"/>
        <v>50170500.009999998</v>
      </c>
      <c r="C1142" s="246">
        <f t="shared" ref="C1142" si="920">+C1141+100</f>
        <v>170500.01</v>
      </c>
      <c r="D1142" s="246">
        <v>3798</v>
      </c>
    </row>
    <row r="1143" spans="1:4" x14ac:dyDescent="0.2">
      <c r="A1143" s="247">
        <v>5</v>
      </c>
      <c r="B1143" s="244">
        <f t="shared" si="883"/>
        <v>50170600.009999998</v>
      </c>
      <c r="C1143" s="246">
        <f t="shared" ref="C1143" si="921">+C1142+100</f>
        <v>170600.01</v>
      </c>
      <c r="D1143" s="246">
        <v>3639</v>
      </c>
    </row>
    <row r="1144" spans="1:4" x14ac:dyDescent="0.2">
      <c r="A1144" s="247">
        <v>5</v>
      </c>
      <c r="B1144" s="244">
        <f t="shared" si="883"/>
        <v>50170700.009999998</v>
      </c>
      <c r="C1144" s="246">
        <f t="shared" ref="C1144" si="922">+C1143+100</f>
        <v>170700.01</v>
      </c>
      <c r="D1144" s="246">
        <v>3479</v>
      </c>
    </row>
    <row r="1145" spans="1:4" x14ac:dyDescent="0.2">
      <c r="A1145" s="247">
        <v>5</v>
      </c>
      <c r="B1145" s="244">
        <f t="shared" si="883"/>
        <v>50170800.009999998</v>
      </c>
      <c r="C1145" s="246">
        <f t="shared" ref="C1145" si="923">+C1144+100</f>
        <v>170800.01</v>
      </c>
      <c r="D1145" s="246">
        <v>3320</v>
      </c>
    </row>
    <row r="1146" spans="1:4" x14ac:dyDescent="0.2">
      <c r="A1146" s="247">
        <v>5</v>
      </c>
      <c r="B1146" s="244">
        <f t="shared" si="883"/>
        <v>50170900.009999998</v>
      </c>
      <c r="C1146" s="246">
        <f t="shared" ref="C1146" si="924">+C1145+100</f>
        <v>170900.01</v>
      </c>
      <c r="D1146" s="246">
        <v>3160</v>
      </c>
    </row>
    <row r="1147" spans="1:4" x14ac:dyDescent="0.2">
      <c r="A1147" s="247">
        <v>5</v>
      </c>
      <c r="B1147" s="244">
        <f t="shared" si="883"/>
        <v>50171000.009999998</v>
      </c>
      <c r="C1147" s="246">
        <f t="shared" ref="C1147" si="925">+C1146+100</f>
        <v>171000.01</v>
      </c>
      <c r="D1147" s="246">
        <v>3001</v>
      </c>
    </row>
    <row r="1148" spans="1:4" x14ac:dyDescent="0.2">
      <c r="A1148" s="247">
        <v>5</v>
      </c>
      <c r="B1148" s="244">
        <f t="shared" si="883"/>
        <v>50171100.009999998</v>
      </c>
      <c r="C1148" s="246">
        <f t="shared" ref="C1148" si="926">+C1147+100</f>
        <v>171100.01</v>
      </c>
      <c r="D1148" s="246">
        <v>2842</v>
      </c>
    </row>
    <row r="1149" spans="1:4" x14ac:dyDescent="0.2">
      <c r="A1149" s="247">
        <v>5</v>
      </c>
      <c r="B1149" s="244">
        <f t="shared" si="883"/>
        <v>50171200.009999998</v>
      </c>
      <c r="C1149" s="246">
        <f t="shared" ref="C1149" si="927">+C1148+100</f>
        <v>171200.01</v>
      </c>
      <c r="D1149" s="246">
        <v>2683</v>
      </c>
    </row>
    <row r="1150" spans="1:4" x14ac:dyDescent="0.2">
      <c r="A1150" s="247">
        <v>5</v>
      </c>
      <c r="B1150" s="244">
        <f t="shared" si="883"/>
        <v>50171300.009999998</v>
      </c>
      <c r="C1150" s="246">
        <f t="shared" ref="C1150" si="928">+C1149+100</f>
        <v>171300.01</v>
      </c>
      <c r="D1150" s="246">
        <v>2524</v>
      </c>
    </row>
    <row r="1151" spans="1:4" x14ac:dyDescent="0.2">
      <c r="A1151" s="247">
        <v>5</v>
      </c>
      <c r="B1151" s="244">
        <f t="shared" si="883"/>
        <v>50171400.009999998</v>
      </c>
      <c r="C1151" s="246">
        <f t="shared" ref="C1151" si="929">+C1150+100</f>
        <v>171400.01</v>
      </c>
      <c r="D1151" s="246">
        <v>2366</v>
      </c>
    </row>
    <row r="1152" spans="1:4" x14ac:dyDescent="0.2">
      <c r="A1152" s="247">
        <v>5</v>
      </c>
      <c r="B1152" s="244">
        <f t="shared" si="883"/>
        <v>50171500.009999998</v>
      </c>
      <c r="C1152" s="246">
        <f t="shared" ref="C1152" si="930">+C1151+100</f>
        <v>171500.01</v>
      </c>
      <c r="D1152" s="246">
        <v>2207</v>
      </c>
    </row>
    <row r="1153" spans="1:4" x14ac:dyDescent="0.2">
      <c r="A1153" s="247">
        <v>5</v>
      </c>
      <c r="B1153" s="244">
        <f t="shared" si="883"/>
        <v>50171600.009999998</v>
      </c>
      <c r="C1153" s="246">
        <f t="shared" ref="C1153" si="931">+C1152+100</f>
        <v>171600.01</v>
      </c>
      <c r="D1153" s="246">
        <v>2049</v>
      </c>
    </row>
    <row r="1154" spans="1:4" x14ac:dyDescent="0.2">
      <c r="A1154" s="247">
        <v>5</v>
      </c>
      <c r="B1154" s="244">
        <f t="shared" si="883"/>
        <v>50171700.009999998</v>
      </c>
      <c r="C1154" s="246">
        <f t="shared" ref="C1154" si="932">+C1153+100</f>
        <v>171700.01</v>
      </c>
      <c r="D1154" s="246">
        <v>1890</v>
      </c>
    </row>
    <row r="1155" spans="1:4" x14ac:dyDescent="0.2">
      <c r="A1155" s="247">
        <v>5</v>
      </c>
      <c r="B1155" s="244">
        <f t="shared" si="883"/>
        <v>50171800.009999998</v>
      </c>
      <c r="C1155" s="246">
        <f t="shared" ref="C1155" si="933">+C1154+100</f>
        <v>171800.01</v>
      </c>
      <c r="D1155" s="246">
        <v>1732</v>
      </c>
    </row>
    <row r="1156" spans="1:4" x14ac:dyDescent="0.2">
      <c r="A1156" s="247">
        <v>5</v>
      </c>
      <c r="B1156" s="244">
        <f t="shared" si="883"/>
        <v>50171900.009999998</v>
      </c>
      <c r="C1156" s="246">
        <f t="shared" ref="C1156" si="934">+C1155+100</f>
        <v>171900.01</v>
      </c>
      <c r="D1156" s="246">
        <v>1574</v>
      </c>
    </row>
    <row r="1157" spans="1:4" x14ac:dyDescent="0.2">
      <c r="A1157" s="247">
        <v>5</v>
      </c>
      <c r="B1157" s="244">
        <f t="shared" si="883"/>
        <v>50172000.009999998</v>
      </c>
      <c r="C1157" s="246">
        <f t="shared" ref="C1157" si="935">+C1156+100</f>
        <v>172000.01</v>
      </c>
      <c r="D1157" s="246">
        <v>1416</v>
      </c>
    </row>
    <row r="1158" spans="1:4" x14ac:dyDescent="0.2">
      <c r="A1158" s="247">
        <v>5</v>
      </c>
      <c r="B1158" s="244">
        <f t="shared" si="883"/>
        <v>50172100.009999998</v>
      </c>
      <c r="C1158" s="246">
        <f t="shared" ref="C1158" si="936">+C1157+100</f>
        <v>172100.01</v>
      </c>
      <c r="D1158" s="246">
        <v>1258</v>
      </c>
    </row>
    <row r="1159" spans="1:4" x14ac:dyDescent="0.2">
      <c r="A1159" s="247">
        <v>5</v>
      </c>
      <c r="B1159" s="244">
        <f t="shared" si="883"/>
        <v>50172200.009999998</v>
      </c>
      <c r="C1159" s="246">
        <f t="shared" ref="C1159" si="937">+C1158+100</f>
        <v>172200.01</v>
      </c>
      <c r="D1159" s="246">
        <v>1101</v>
      </c>
    </row>
    <row r="1160" spans="1:4" x14ac:dyDescent="0.2">
      <c r="A1160" s="247">
        <v>5</v>
      </c>
      <c r="B1160" s="244">
        <f t="shared" si="883"/>
        <v>50172300.009999998</v>
      </c>
      <c r="C1160" s="246">
        <f t="shared" ref="C1160" si="938">+C1159+100</f>
        <v>172300.01</v>
      </c>
      <c r="D1160" s="246">
        <v>943</v>
      </c>
    </row>
    <row r="1161" spans="1:4" x14ac:dyDescent="0.2">
      <c r="A1161" s="247">
        <v>5</v>
      </c>
      <c r="B1161" s="244">
        <f t="shared" si="883"/>
        <v>50172400.009999998</v>
      </c>
      <c r="C1161" s="246">
        <f t="shared" ref="C1161" si="939">+C1160+100</f>
        <v>172400.01</v>
      </c>
      <c r="D1161" s="246">
        <v>786</v>
      </c>
    </row>
    <row r="1162" spans="1:4" x14ac:dyDescent="0.2">
      <c r="A1162" s="247">
        <v>5</v>
      </c>
      <c r="B1162" s="244">
        <f t="shared" si="883"/>
        <v>50172500.009999998</v>
      </c>
      <c r="C1162" s="246">
        <f t="shared" ref="C1162" si="940">+C1161+100</f>
        <v>172500.01</v>
      </c>
      <c r="D1162" s="246">
        <v>628</v>
      </c>
    </row>
    <row r="1163" spans="1:4" x14ac:dyDescent="0.2">
      <c r="A1163" s="247">
        <v>5</v>
      </c>
      <c r="B1163" s="244">
        <f t="shared" si="883"/>
        <v>50172600.009999998</v>
      </c>
      <c r="C1163" s="246">
        <f t="shared" ref="C1163" si="941">+C1162+100</f>
        <v>172600.01</v>
      </c>
      <c r="D1163" s="246">
        <v>471</v>
      </c>
    </row>
    <row r="1164" spans="1:4" x14ac:dyDescent="0.2">
      <c r="A1164" s="247">
        <v>5</v>
      </c>
      <c r="B1164" s="244">
        <f t="shared" si="883"/>
        <v>50172700.009999998</v>
      </c>
      <c r="C1164" s="246">
        <f t="shared" ref="C1164" si="942">+C1163+100</f>
        <v>172700.01</v>
      </c>
      <c r="D1164" s="246">
        <v>314</v>
      </c>
    </row>
    <row r="1165" spans="1:4" x14ac:dyDescent="0.2">
      <c r="A1165" s="247">
        <v>5</v>
      </c>
      <c r="B1165" s="244">
        <f t="shared" si="883"/>
        <v>50172800.009999998</v>
      </c>
      <c r="C1165" s="246">
        <f t="shared" ref="C1165" si="943">+C1164+100</f>
        <v>172800.01</v>
      </c>
      <c r="D1165" s="246">
        <v>157</v>
      </c>
    </row>
    <row r="1166" spans="1:4" x14ac:dyDescent="0.2">
      <c r="A1166" s="247">
        <v>5</v>
      </c>
      <c r="B1166" s="244">
        <f t="shared" si="883"/>
        <v>50172900.009999998</v>
      </c>
      <c r="C1166" s="246">
        <f t="shared" ref="C1166" si="944">+C1165+100</f>
        <v>172900.01</v>
      </c>
      <c r="D1166" s="246">
        <v>0</v>
      </c>
    </row>
    <row r="1167" spans="1:4" x14ac:dyDescent="0.2">
      <c r="A1167" s="247">
        <v>6</v>
      </c>
      <c r="B1167" s="244">
        <f t="shared" si="883"/>
        <v>60150000.009999998</v>
      </c>
      <c r="C1167" s="246">
        <v>150000.01</v>
      </c>
      <c r="D1167" s="246">
        <v>42979</v>
      </c>
    </row>
    <row r="1168" spans="1:4" x14ac:dyDescent="0.2">
      <c r="A1168" s="247">
        <v>6</v>
      </c>
      <c r="B1168" s="244">
        <f t="shared" si="883"/>
        <v>60150100.009999998</v>
      </c>
      <c r="C1168" s="246">
        <f>+C1167+100</f>
        <v>150100.01</v>
      </c>
      <c r="D1168" s="246">
        <v>42609</v>
      </c>
    </row>
    <row r="1169" spans="1:4" x14ac:dyDescent="0.2">
      <c r="A1169" s="247">
        <v>6</v>
      </c>
      <c r="B1169" s="244">
        <f t="shared" si="883"/>
        <v>60150200.009999998</v>
      </c>
      <c r="C1169" s="246">
        <f t="shared" ref="C1169" si="945">+C1168+100</f>
        <v>150200.01</v>
      </c>
      <c r="D1169" s="246">
        <v>42270</v>
      </c>
    </row>
    <row r="1170" spans="1:4" x14ac:dyDescent="0.2">
      <c r="A1170" s="247">
        <v>6</v>
      </c>
      <c r="B1170" s="244">
        <f t="shared" ref="B1170:B1233" si="946">+A1170*10000000+C1170</f>
        <v>60150300.009999998</v>
      </c>
      <c r="C1170" s="246">
        <f t="shared" ref="C1170" si="947">+C1169+100</f>
        <v>150300.01</v>
      </c>
      <c r="D1170" s="246">
        <v>41950</v>
      </c>
    </row>
    <row r="1171" spans="1:4" x14ac:dyDescent="0.2">
      <c r="A1171" s="247">
        <v>6</v>
      </c>
      <c r="B1171" s="244">
        <f t="shared" si="946"/>
        <v>60150400.009999998</v>
      </c>
      <c r="C1171" s="246">
        <f t="shared" ref="C1171" si="948">+C1170+100</f>
        <v>150400.01</v>
      </c>
      <c r="D1171" s="246">
        <v>41644</v>
      </c>
    </row>
    <row r="1172" spans="1:4" x14ac:dyDescent="0.2">
      <c r="A1172" s="247">
        <v>6</v>
      </c>
      <c r="B1172" s="244">
        <f t="shared" si="946"/>
        <v>60150500.009999998</v>
      </c>
      <c r="C1172" s="246">
        <f t="shared" ref="C1172" si="949">+C1171+100</f>
        <v>150500.01</v>
      </c>
      <c r="D1172" s="246">
        <v>41348</v>
      </c>
    </row>
    <row r="1173" spans="1:4" x14ac:dyDescent="0.2">
      <c r="A1173" s="247">
        <v>6</v>
      </c>
      <c r="B1173" s="244">
        <f t="shared" si="946"/>
        <v>60150600.009999998</v>
      </c>
      <c r="C1173" s="246">
        <f t="shared" ref="C1173" si="950">+C1172+100</f>
        <v>150600.01</v>
      </c>
      <c r="D1173" s="246">
        <v>41061</v>
      </c>
    </row>
    <row r="1174" spans="1:4" x14ac:dyDescent="0.2">
      <c r="A1174" s="247">
        <v>6</v>
      </c>
      <c r="B1174" s="244">
        <f t="shared" si="946"/>
        <v>60150700.009999998</v>
      </c>
      <c r="C1174" s="246">
        <f t="shared" ref="C1174" si="951">+C1173+100</f>
        <v>150700.01</v>
      </c>
      <c r="D1174" s="246">
        <v>40780</v>
      </c>
    </row>
    <row r="1175" spans="1:4" x14ac:dyDescent="0.2">
      <c r="A1175" s="247">
        <v>6</v>
      </c>
      <c r="B1175" s="244">
        <f t="shared" si="946"/>
        <v>60150800.009999998</v>
      </c>
      <c r="C1175" s="246">
        <f t="shared" ref="C1175" si="952">+C1174+100</f>
        <v>150800.01</v>
      </c>
      <c r="D1175" s="246">
        <v>40505</v>
      </c>
    </row>
    <row r="1176" spans="1:4" x14ac:dyDescent="0.2">
      <c r="A1176" s="247">
        <v>6</v>
      </c>
      <c r="B1176" s="244">
        <f t="shared" si="946"/>
        <v>60150900.009999998</v>
      </c>
      <c r="C1176" s="246">
        <f t="shared" ref="C1176" si="953">+C1175+100</f>
        <v>150900.01</v>
      </c>
      <c r="D1176" s="246">
        <v>40236</v>
      </c>
    </row>
    <row r="1177" spans="1:4" x14ac:dyDescent="0.2">
      <c r="A1177" s="247">
        <v>6</v>
      </c>
      <c r="B1177" s="244">
        <f t="shared" si="946"/>
        <v>60151000.009999998</v>
      </c>
      <c r="C1177" s="246">
        <f t="shared" ref="C1177" si="954">+C1176+100</f>
        <v>151000.01</v>
      </c>
      <c r="D1177" s="246">
        <v>39971</v>
      </c>
    </row>
    <row r="1178" spans="1:4" x14ac:dyDescent="0.2">
      <c r="A1178" s="247">
        <v>6</v>
      </c>
      <c r="B1178" s="244">
        <f t="shared" si="946"/>
        <v>60151100.009999998</v>
      </c>
      <c r="C1178" s="246">
        <f t="shared" ref="C1178" si="955">+C1177+100</f>
        <v>151100.01</v>
      </c>
      <c r="D1178" s="246">
        <v>39710</v>
      </c>
    </row>
    <row r="1179" spans="1:4" x14ac:dyDescent="0.2">
      <c r="A1179" s="247">
        <v>6</v>
      </c>
      <c r="B1179" s="244">
        <f t="shared" si="946"/>
        <v>60151200.009999998</v>
      </c>
      <c r="C1179" s="246">
        <f t="shared" ref="C1179" si="956">+C1178+100</f>
        <v>151200.01</v>
      </c>
      <c r="D1179" s="246">
        <v>39452</v>
      </c>
    </row>
    <row r="1180" spans="1:4" x14ac:dyDescent="0.2">
      <c r="A1180" s="247">
        <v>6</v>
      </c>
      <c r="B1180" s="244">
        <f t="shared" si="946"/>
        <v>60151300.009999998</v>
      </c>
      <c r="C1180" s="246">
        <f t="shared" ref="C1180" si="957">+C1179+100</f>
        <v>151300.01</v>
      </c>
      <c r="D1180" s="246">
        <v>39199</v>
      </c>
    </row>
    <row r="1181" spans="1:4" x14ac:dyDescent="0.2">
      <c r="A1181" s="247">
        <v>6</v>
      </c>
      <c r="B1181" s="244">
        <f t="shared" si="946"/>
        <v>60151400.009999998</v>
      </c>
      <c r="C1181" s="246">
        <f t="shared" ref="C1181" si="958">+C1180+100</f>
        <v>151400.01</v>
      </c>
      <c r="D1181" s="246">
        <v>38948</v>
      </c>
    </row>
    <row r="1182" spans="1:4" x14ac:dyDescent="0.2">
      <c r="A1182" s="247">
        <v>6</v>
      </c>
      <c r="B1182" s="244">
        <f t="shared" si="946"/>
        <v>60151500.009999998</v>
      </c>
      <c r="C1182" s="246">
        <f t="shared" ref="C1182" si="959">+C1181+100</f>
        <v>151500.01</v>
      </c>
      <c r="D1182" s="246">
        <v>38700</v>
      </c>
    </row>
    <row r="1183" spans="1:4" x14ac:dyDescent="0.2">
      <c r="A1183" s="247">
        <v>6</v>
      </c>
      <c r="B1183" s="244">
        <f t="shared" si="946"/>
        <v>60151600.009999998</v>
      </c>
      <c r="C1183" s="246">
        <f t="shared" ref="C1183" si="960">+C1182+100</f>
        <v>151600.01</v>
      </c>
      <c r="D1183" s="246">
        <v>38454</v>
      </c>
    </row>
    <row r="1184" spans="1:4" x14ac:dyDescent="0.2">
      <c r="A1184" s="247">
        <v>6</v>
      </c>
      <c r="B1184" s="244">
        <f t="shared" si="946"/>
        <v>60151700.009999998</v>
      </c>
      <c r="C1184" s="246">
        <f t="shared" ref="C1184" si="961">+C1183+100</f>
        <v>151700.01</v>
      </c>
      <c r="D1184" s="246">
        <v>38211</v>
      </c>
    </row>
    <row r="1185" spans="1:4" x14ac:dyDescent="0.2">
      <c r="A1185" s="247">
        <v>6</v>
      </c>
      <c r="B1185" s="244">
        <f t="shared" si="946"/>
        <v>60151800.009999998</v>
      </c>
      <c r="C1185" s="246">
        <f t="shared" ref="C1185" si="962">+C1184+100</f>
        <v>151800.01</v>
      </c>
      <c r="D1185" s="246">
        <v>37970</v>
      </c>
    </row>
    <row r="1186" spans="1:4" x14ac:dyDescent="0.2">
      <c r="A1186" s="247">
        <v>6</v>
      </c>
      <c r="B1186" s="244">
        <f t="shared" si="946"/>
        <v>60151900.009999998</v>
      </c>
      <c r="C1186" s="246">
        <f t="shared" ref="C1186" si="963">+C1185+100</f>
        <v>151900.01</v>
      </c>
      <c r="D1186" s="246">
        <v>37732</v>
      </c>
    </row>
    <row r="1187" spans="1:4" x14ac:dyDescent="0.2">
      <c r="A1187" s="247">
        <v>6</v>
      </c>
      <c r="B1187" s="244">
        <f t="shared" si="946"/>
        <v>60152000.009999998</v>
      </c>
      <c r="C1187" s="246">
        <f t="shared" ref="C1187" si="964">+C1186+100</f>
        <v>152000.01</v>
      </c>
      <c r="D1187" s="246">
        <v>37495</v>
      </c>
    </row>
    <row r="1188" spans="1:4" x14ac:dyDescent="0.2">
      <c r="A1188" s="247">
        <v>6</v>
      </c>
      <c r="B1188" s="244">
        <f t="shared" si="946"/>
        <v>60152100.009999998</v>
      </c>
      <c r="C1188" s="246">
        <f t="shared" ref="C1188" si="965">+C1187+100</f>
        <v>152100.01</v>
      </c>
      <c r="D1188" s="246">
        <v>37261</v>
      </c>
    </row>
    <row r="1189" spans="1:4" x14ac:dyDescent="0.2">
      <c r="A1189" s="247">
        <v>6</v>
      </c>
      <c r="B1189" s="244">
        <f t="shared" si="946"/>
        <v>60152200.009999998</v>
      </c>
      <c r="C1189" s="246">
        <f t="shared" ref="C1189" si="966">+C1188+100</f>
        <v>152200.01</v>
      </c>
      <c r="D1189" s="246">
        <v>37028</v>
      </c>
    </row>
    <row r="1190" spans="1:4" x14ac:dyDescent="0.2">
      <c r="A1190" s="247">
        <v>6</v>
      </c>
      <c r="B1190" s="244">
        <f t="shared" si="946"/>
        <v>60152300.009999998</v>
      </c>
      <c r="C1190" s="246">
        <f t="shared" ref="C1190" si="967">+C1189+100</f>
        <v>152300.01</v>
      </c>
      <c r="D1190" s="246">
        <v>36797</v>
      </c>
    </row>
    <row r="1191" spans="1:4" x14ac:dyDescent="0.2">
      <c r="A1191" s="247">
        <v>6</v>
      </c>
      <c r="B1191" s="244">
        <f t="shared" si="946"/>
        <v>60152400.009999998</v>
      </c>
      <c r="C1191" s="246">
        <f t="shared" ref="C1191" si="968">+C1190+100</f>
        <v>152400.01</v>
      </c>
      <c r="D1191" s="246">
        <v>36567</v>
      </c>
    </row>
    <row r="1192" spans="1:4" x14ac:dyDescent="0.2">
      <c r="A1192" s="247">
        <v>6</v>
      </c>
      <c r="B1192" s="244">
        <f t="shared" si="946"/>
        <v>60152500.009999998</v>
      </c>
      <c r="C1192" s="246">
        <f t="shared" ref="C1192" si="969">+C1191+100</f>
        <v>152500.01</v>
      </c>
      <c r="D1192" s="246">
        <v>36339</v>
      </c>
    </row>
    <row r="1193" spans="1:4" x14ac:dyDescent="0.2">
      <c r="A1193" s="247">
        <v>6</v>
      </c>
      <c r="B1193" s="244">
        <f t="shared" si="946"/>
        <v>60152600.009999998</v>
      </c>
      <c r="C1193" s="246">
        <f t="shared" ref="C1193" si="970">+C1192+100</f>
        <v>152600.01</v>
      </c>
      <c r="D1193" s="246">
        <v>36113</v>
      </c>
    </row>
    <row r="1194" spans="1:4" x14ac:dyDescent="0.2">
      <c r="A1194" s="247">
        <v>6</v>
      </c>
      <c r="B1194" s="244">
        <f t="shared" si="946"/>
        <v>60152700.009999998</v>
      </c>
      <c r="C1194" s="246">
        <f t="shared" ref="C1194" si="971">+C1193+100</f>
        <v>152700.01</v>
      </c>
      <c r="D1194" s="246">
        <v>35888</v>
      </c>
    </row>
    <row r="1195" spans="1:4" x14ac:dyDescent="0.2">
      <c r="A1195" s="247">
        <v>6</v>
      </c>
      <c r="B1195" s="244">
        <f t="shared" si="946"/>
        <v>60152800.009999998</v>
      </c>
      <c r="C1195" s="246">
        <f t="shared" ref="C1195" si="972">+C1194+100</f>
        <v>152800.01</v>
      </c>
      <c r="D1195" s="246">
        <v>35664</v>
      </c>
    </row>
    <row r="1196" spans="1:4" x14ac:dyDescent="0.2">
      <c r="A1196" s="247">
        <v>6</v>
      </c>
      <c r="B1196" s="244">
        <f t="shared" si="946"/>
        <v>60152900.009999998</v>
      </c>
      <c r="C1196" s="246">
        <f t="shared" ref="C1196" si="973">+C1195+100</f>
        <v>152900.01</v>
      </c>
      <c r="D1196" s="246">
        <v>35442</v>
      </c>
    </row>
    <row r="1197" spans="1:4" x14ac:dyDescent="0.2">
      <c r="A1197" s="247">
        <v>6</v>
      </c>
      <c r="B1197" s="244">
        <f t="shared" si="946"/>
        <v>60153000.009999998</v>
      </c>
      <c r="C1197" s="246">
        <f t="shared" ref="C1197" si="974">+C1196+100</f>
        <v>153000.01</v>
      </c>
      <c r="D1197" s="246">
        <v>35221</v>
      </c>
    </row>
    <row r="1198" spans="1:4" x14ac:dyDescent="0.2">
      <c r="A1198" s="247">
        <v>6</v>
      </c>
      <c r="B1198" s="244">
        <f t="shared" si="946"/>
        <v>60153100.009999998</v>
      </c>
      <c r="C1198" s="246">
        <f t="shared" ref="C1198" si="975">+C1197+100</f>
        <v>153100.01</v>
      </c>
      <c r="D1198" s="246">
        <v>35001</v>
      </c>
    </row>
    <row r="1199" spans="1:4" x14ac:dyDescent="0.2">
      <c r="A1199" s="247">
        <v>6</v>
      </c>
      <c r="B1199" s="244">
        <f t="shared" si="946"/>
        <v>60153200.009999998</v>
      </c>
      <c r="C1199" s="246">
        <f t="shared" ref="C1199" si="976">+C1198+100</f>
        <v>153200.01</v>
      </c>
      <c r="D1199" s="246">
        <v>34782</v>
      </c>
    </row>
    <row r="1200" spans="1:4" x14ac:dyDescent="0.2">
      <c r="A1200" s="247">
        <v>6</v>
      </c>
      <c r="B1200" s="244">
        <f t="shared" si="946"/>
        <v>60153300.009999998</v>
      </c>
      <c r="C1200" s="246">
        <f t="shared" ref="C1200" si="977">+C1199+100</f>
        <v>153300.01</v>
      </c>
      <c r="D1200" s="246">
        <v>34565</v>
      </c>
    </row>
    <row r="1201" spans="1:4" x14ac:dyDescent="0.2">
      <c r="A1201" s="247">
        <v>6</v>
      </c>
      <c r="B1201" s="244">
        <f t="shared" si="946"/>
        <v>60153400.009999998</v>
      </c>
      <c r="C1201" s="246">
        <f t="shared" ref="C1201" si="978">+C1200+100</f>
        <v>153400.01</v>
      </c>
      <c r="D1201" s="246">
        <v>34348</v>
      </c>
    </row>
    <row r="1202" spans="1:4" x14ac:dyDescent="0.2">
      <c r="A1202" s="247">
        <v>6</v>
      </c>
      <c r="B1202" s="244">
        <f t="shared" si="946"/>
        <v>60153500.009999998</v>
      </c>
      <c r="C1202" s="246">
        <f t="shared" ref="C1202" si="979">+C1201+100</f>
        <v>153500.01</v>
      </c>
      <c r="D1202" s="246">
        <v>34133</v>
      </c>
    </row>
    <row r="1203" spans="1:4" x14ac:dyDescent="0.2">
      <c r="A1203" s="247">
        <v>6</v>
      </c>
      <c r="B1203" s="244">
        <f t="shared" si="946"/>
        <v>60153600.009999998</v>
      </c>
      <c r="C1203" s="246">
        <f t="shared" ref="C1203" si="980">+C1202+100</f>
        <v>153600.01</v>
      </c>
      <c r="D1203" s="246">
        <v>33918</v>
      </c>
    </row>
    <row r="1204" spans="1:4" x14ac:dyDescent="0.2">
      <c r="A1204" s="247">
        <v>6</v>
      </c>
      <c r="B1204" s="244">
        <f t="shared" si="946"/>
        <v>60153700.009999998</v>
      </c>
      <c r="C1204" s="246">
        <f t="shared" ref="C1204" si="981">+C1203+100</f>
        <v>153700.01</v>
      </c>
      <c r="D1204" s="246">
        <v>33705</v>
      </c>
    </row>
    <row r="1205" spans="1:4" x14ac:dyDescent="0.2">
      <c r="A1205" s="247">
        <v>6</v>
      </c>
      <c r="B1205" s="244">
        <f t="shared" si="946"/>
        <v>60153800.009999998</v>
      </c>
      <c r="C1205" s="246">
        <f t="shared" ref="C1205" si="982">+C1204+100</f>
        <v>153800.01</v>
      </c>
      <c r="D1205" s="246">
        <v>33492</v>
      </c>
    </row>
    <row r="1206" spans="1:4" x14ac:dyDescent="0.2">
      <c r="A1206" s="247">
        <v>6</v>
      </c>
      <c r="B1206" s="244">
        <f t="shared" si="946"/>
        <v>60153900.009999998</v>
      </c>
      <c r="C1206" s="246">
        <f t="shared" ref="C1206" si="983">+C1205+100</f>
        <v>153900.01</v>
      </c>
      <c r="D1206" s="246">
        <v>33281</v>
      </c>
    </row>
    <row r="1207" spans="1:4" x14ac:dyDescent="0.2">
      <c r="A1207" s="247">
        <v>6</v>
      </c>
      <c r="B1207" s="244">
        <f t="shared" si="946"/>
        <v>60154000.009999998</v>
      </c>
      <c r="C1207" s="246">
        <f t="shared" ref="C1207" si="984">+C1206+100</f>
        <v>154000.01</v>
      </c>
      <c r="D1207" s="246">
        <v>33070</v>
      </c>
    </row>
    <row r="1208" spans="1:4" x14ac:dyDescent="0.2">
      <c r="A1208" s="247">
        <v>6</v>
      </c>
      <c r="B1208" s="244">
        <f t="shared" si="946"/>
        <v>60154100.009999998</v>
      </c>
      <c r="C1208" s="246">
        <f t="shared" ref="C1208" si="985">+C1207+100</f>
        <v>154100.01</v>
      </c>
      <c r="D1208" s="246">
        <v>32860</v>
      </c>
    </row>
    <row r="1209" spans="1:4" x14ac:dyDescent="0.2">
      <c r="A1209" s="247">
        <v>6</v>
      </c>
      <c r="B1209" s="244">
        <f t="shared" si="946"/>
        <v>60154200.009999998</v>
      </c>
      <c r="C1209" s="246">
        <f t="shared" ref="C1209" si="986">+C1208+100</f>
        <v>154200.01</v>
      </c>
      <c r="D1209" s="246">
        <v>32651</v>
      </c>
    </row>
    <row r="1210" spans="1:4" x14ac:dyDescent="0.2">
      <c r="A1210" s="247">
        <v>6</v>
      </c>
      <c r="B1210" s="244">
        <f t="shared" si="946"/>
        <v>60154300.009999998</v>
      </c>
      <c r="C1210" s="246">
        <f t="shared" ref="C1210" si="987">+C1209+100</f>
        <v>154300.01</v>
      </c>
      <c r="D1210" s="246">
        <v>32443</v>
      </c>
    </row>
    <row r="1211" spans="1:4" x14ac:dyDescent="0.2">
      <c r="A1211" s="247">
        <v>6</v>
      </c>
      <c r="B1211" s="244">
        <f t="shared" si="946"/>
        <v>60154400.009999998</v>
      </c>
      <c r="C1211" s="246">
        <f t="shared" ref="C1211" si="988">+C1210+100</f>
        <v>154400.01</v>
      </c>
      <c r="D1211" s="246">
        <v>32236</v>
      </c>
    </row>
    <row r="1212" spans="1:4" x14ac:dyDescent="0.2">
      <c r="A1212" s="247">
        <v>6</v>
      </c>
      <c r="B1212" s="244">
        <f t="shared" si="946"/>
        <v>60154500.009999998</v>
      </c>
      <c r="C1212" s="246">
        <f t="shared" ref="C1212" si="989">+C1211+100</f>
        <v>154500.01</v>
      </c>
      <c r="D1212" s="246">
        <v>32029</v>
      </c>
    </row>
    <row r="1213" spans="1:4" x14ac:dyDescent="0.2">
      <c r="A1213" s="247">
        <v>6</v>
      </c>
      <c r="B1213" s="244">
        <f t="shared" si="946"/>
        <v>60154600.009999998</v>
      </c>
      <c r="C1213" s="246">
        <f t="shared" ref="C1213" si="990">+C1212+100</f>
        <v>154600.01</v>
      </c>
      <c r="D1213" s="246">
        <v>31824</v>
      </c>
    </row>
    <row r="1214" spans="1:4" x14ac:dyDescent="0.2">
      <c r="A1214" s="247">
        <v>6</v>
      </c>
      <c r="B1214" s="244">
        <f t="shared" si="946"/>
        <v>60154700.009999998</v>
      </c>
      <c r="C1214" s="246">
        <f t="shared" ref="C1214" si="991">+C1213+100</f>
        <v>154700.01</v>
      </c>
      <c r="D1214" s="246">
        <v>31618</v>
      </c>
    </row>
    <row r="1215" spans="1:4" x14ac:dyDescent="0.2">
      <c r="A1215" s="247">
        <v>6</v>
      </c>
      <c r="B1215" s="244">
        <f t="shared" si="946"/>
        <v>60154800.009999998</v>
      </c>
      <c r="C1215" s="246">
        <f t="shared" ref="C1215" si="992">+C1214+100</f>
        <v>154800.01</v>
      </c>
      <c r="D1215" s="246">
        <v>31414</v>
      </c>
    </row>
    <row r="1216" spans="1:4" x14ac:dyDescent="0.2">
      <c r="A1216" s="247">
        <v>6</v>
      </c>
      <c r="B1216" s="244">
        <f t="shared" si="946"/>
        <v>60154900.009999998</v>
      </c>
      <c r="C1216" s="246">
        <f t="shared" ref="C1216" si="993">+C1215+100</f>
        <v>154900.01</v>
      </c>
      <c r="D1216" s="246">
        <v>31211</v>
      </c>
    </row>
    <row r="1217" spans="1:4" x14ac:dyDescent="0.2">
      <c r="A1217" s="247">
        <v>6</v>
      </c>
      <c r="B1217" s="244">
        <f t="shared" si="946"/>
        <v>60155000.009999998</v>
      </c>
      <c r="C1217" s="246">
        <f t="shared" ref="C1217" si="994">+C1216+100</f>
        <v>155000.01</v>
      </c>
      <c r="D1217" s="246">
        <v>31008</v>
      </c>
    </row>
    <row r="1218" spans="1:4" x14ac:dyDescent="0.2">
      <c r="A1218" s="247">
        <v>6</v>
      </c>
      <c r="B1218" s="244">
        <f t="shared" si="946"/>
        <v>60155100.009999998</v>
      </c>
      <c r="C1218" s="246">
        <f t="shared" ref="C1218" si="995">+C1217+100</f>
        <v>155100.01</v>
      </c>
      <c r="D1218" s="246">
        <v>30805</v>
      </c>
    </row>
    <row r="1219" spans="1:4" x14ac:dyDescent="0.2">
      <c r="A1219" s="247">
        <v>6</v>
      </c>
      <c r="B1219" s="244">
        <f t="shared" si="946"/>
        <v>60155200.009999998</v>
      </c>
      <c r="C1219" s="246">
        <f t="shared" ref="C1219" si="996">+C1218+100</f>
        <v>155200.01</v>
      </c>
      <c r="D1219" s="246">
        <v>30604</v>
      </c>
    </row>
    <row r="1220" spans="1:4" x14ac:dyDescent="0.2">
      <c r="A1220" s="247">
        <v>6</v>
      </c>
      <c r="B1220" s="244">
        <f t="shared" si="946"/>
        <v>60155300.009999998</v>
      </c>
      <c r="C1220" s="246">
        <f t="shared" ref="C1220" si="997">+C1219+100</f>
        <v>155300.01</v>
      </c>
      <c r="D1220" s="246">
        <v>30403</v>
      </c>
    </row>
    <row r="1221" spans="1:4" x14ac:dyDescent="0.2">
      <c r="A1221" s="247">
        <v>6</v>
      </c>
      <c r="B1221" s="244">
        <f t="shared" si="946"/>
        <v>60155400.009999998</v>
      </c>
      <c r="C1221" s="246">
        <f t="shared" ref="C1221" si="998">+C1220+100</f>
        <v>155400.01</v>
      </c>
      <c r="D1221" s="246">
        <v>30203</v>
      </c>
    </row>
    <row r="1222" spans="1:4" x14ac:dyDescent="0.2">
      <c r="A1222" s="247">
        <v>6</v>
      </c>
      <c r="B1222" s="244">
        <f t="shared" si="946"/>
        <v>60155500.009999998</v>
      </c>
      <c r="C1222" s="246">
        <f t="shared" ref="C1222" si="999">+C1221+100</f>
        <v>155500.01</v>
      </c>
      <c r="D1222" s="246">
        <v>30003</v>
      </c>
    </row>
    <row r="1223" spans="1:4" x14ac:dyDescent="0.2">
      <c r="A1223" s="247">
        <v>6</v>
      </c>
      <c r="B1223" s="244">
        <f t="shared" si="946"/>
        <v>60155600.009999998</v>
      </c>
      <c r="C1223" s="246">
        <f t="shared" ref="C1223" si="1000">+C1222+100</f>
        <v>155600.01</v>
      </c>
      <c r="D1223" s="246">
        <v>29804</v>
      </c>
    </row>
    <row r="1224" spans="1:4" x14ac:dyDescent="0.2">
      <c r="A1224" s="247">
        <v>6</v>
      </c>
      <c r="B1224" s="244">
        <f t="shared" si="946"/>
        <v>60155700.009999998</v>
      </c>
      <c r="C1224" s="246">
        <f t="shared" ref="C1224" si="1001">+C1223+100</f>
        <v>155700.01</v>
      </c>
      <c r="D1224" s="246">
        <v>29605</v>
      </c>
    </row>
    <row r="1225" spans="1:4" x14ac:dyDescent="0.2">
      <c r="A1225" s="247">
        <v>6</v>
      </c>
      <c r="B1225" s="244">
        <f t="shared" si="946"/>
        <v>60155800.009999998</v>
      </c>
      <c r="C1225" s="246">
        <f t="shared" ref="C1225" si="1002">+C1224+100</f>
        <v>155800.01</v>
      </c>
      <c r="D1225" s="246">
        <v>29407</v>
      </c>
    </row>
    <row r="1226" spans="1:4" x14ac:dyDescent="0.2">
      <c r="A1226" s="247">
        <v>6</v>
      </c>
      <c r="B1226" s="244">
        <f t="shared" si="946"/>
        <v>60155900.009999998</v>
      </c>
      <c r="C1226" s="246">
        <f t="shared" ref="C1226" si="1003">+C1225+100</f>
        <v>155900.01</v>
      </c>
      <c r="D1226" s="246">
        <v>29210</v>
      </c>
    </row>
    <row r="1227" spans="1:4" x14ac:dyDescent="0.2">
      <c r="A1227" s="247">
        <v>6</v>
      </c>
      <c r="B1227" s="244">
        <f t="shared" si="946"/>
        <v>60156000.009999998</v>
      </c>
      <c r="C1227" s="246">
        <f t="shared" ref="C1227" si="1004">+C1226+100</f>
        <v>156000.01</v>
      </c>
      <c r="D1227" s="246">
        <v>29013</v>
      </c>
    </row>
    <row r="1228" spans="1:4" x14ac:dyDescent="0.2">
      <c r="A1228" s="247">
        <v>6</v>
      </c>
      <c r="B1228" s="244">
        <f t="shared" si="946"/>
        <v>60156100.009999998</v>
      </c>
      <c r="C1228" s="246">
        <f t="shared" ref="C1228" si="1005">+C1227+100</f>
        <v>156100.01</v>
      </c>
      <c r="D1228" s="246">
        <v>28817</v>
      </c>
    </row>
    <row r="1229" spans="1:4" x14ac:dyDescent="0.2">
      <c r="A1229" s="247">
        <v>6</v>
      </c>
      <c r="B1229" s="244">
        <f t="shared" si="946"/>
        <v>60156200.009999998</v>
      </c>
      <c r="C1229" s="246">
        <f t="shared" ref="C1229" si="1006">+C1228+100</f>
        <v>156200.01</v>
      </c>
      <c r="D1229" s="246">
        <v>28621</v>
      </c>
    </row>
    <row r="1230" spans="1:4" x14ac:dyDescent="0.2">
      <c r="A1230" s="247">
        <v>6</v>
      </c>
      <c r="B1230" s="244">
        <f t="shared" si="946"/>
        <v>60156300.009999998</v>
      </c>
      <c r="C1230" s="246">
        <f t="shared" ref="C1230" si="1007">+C1229+100</f>
        <v>156300.01</v>
      </c>
      <c r="D1230" s="246">
        <v>28426</v>
      </c>
    </row>
    <row r="1231" spans="1:4" x14ac:dyDescent="0.2">
      <c r="A1231" s="247">
        <v>6</v>
      </c>
      <c r="B1231" s="244">
        <f t="shared" si="946"/>
        <v>60156400.009999998</v>
      </c>
      <c r="C1231" s="246">
        <f t="shared" ref="C1231" si="1008">+C1230+100</f>
        <v>156400.01</v>
      </c>
      <c r="D1231" s="246">
        <v>28231</v>
      </c>
    </row>
    <row r="1232" spans="1:4" x14ac:dyDescent="0.2">
      <c r="A1232" s="247">
        <v>6</v>
      </c>
      <c r="B1232" s="244">
        <f t="shared" si="946"/>
        <v>60156500.009999998</v>
      </c>
      <c r="C1232" s="246">
        <f t="shared" ref="C1232" si="1009">+C1231+100</f>
        <v>156500.01</v>
      </c>
      <c r="D1232" s="246">
        <v>28037</v>
      </c>
    </row>
    <row r="1233" spans="1:4" x14ac:dyDescent="0.2">
      <c r="A1233" s="247">
        <v>6</v>
      </c>
      <c r="B1233" s="244">
        <f t="shared" si="946"/>
        <v>60156600.009999998</v>
      </c>
      <c r="C1233" s="246">
        <f t="shared" ref="C1233" si="1010">+C1232+100</f>
        <v>156600.01</v>
      </c>
      <c r="D1233" s="246">
        <v>27844</v>
      </c>
    </row>
    <row r="1234" spans="1:4" x14ac:dyDescent="0.2">
      <c r="A1234" s="247">
        <v>6</v>
      </c>
      <c r="B1234" s="244">
        <f t="shared" ref="B1234:B1297" si="1011">+A1234*10000000+C1234</f>
        <v>60156700.009999998</v>
      </c>
      <c r="C1234" s="246">
        <f t="shared" ref="C1234" si="1012">+C1233+100</f>
        <v>156700.01</v>
      </c>
      <c r="D1234" s="246">
        <v>27651</v>
      </c>
    </row>
    <row r="1235" spans="1:4" x14ac:dyDescent="0.2">
      <c r="A1235" s="247">
        <v>6</v>
      </c>
      <c r="B1235" s="244">
        <f t="shared" si="1011"/>
        <v>60156800.009999998</v>
      </c>
      <c r="C1235" s="246">
        <f t="shared" ref="C1235" si="1013">+C1234+100</f>
        <v>156800.01</v>
      </c>
      <c r="D1235" s="246">
        <v>27458</v>
      </c>
    </row>
    <row r="1236" spans="1:4" x14ac:dyDescent="0.2">
      <c r="A1236" s="247">
        <v>6</v>
      </c>
      <c r="B1236" s="244">
        <f t="shared" si="1011"/>
        <v>60156900.009999998</v>
      </c>
      <c r="C1236" s="246">
        <f t="shared" ref="C1236" si="1014">+C1235+100</f>
        <v>156900.01</v>
      </c>
      <c r="D1236" s="246">
        <v>27266</v>
      </c>
    </row>
    <row r="1237" spans="1:4" x14ac:dyDescent="0.2">
      <c r="A1237" s="247">
        <v>6</v>
      </c>
      <c r="B1237" s="244">
        <f t="shared" si="1011"/>
        <v>60157000.009999998</v>
      </c>
      <c r="C1237" s="246">
        <f t="shared" ref="C1237" si="1015">+C1236+100</f>
        <v>157000.01</v>
      </c>
      <c r="D1237" s="246">
        <v>27074</v>
      </c>
    </row>
    <row r="1238" spans="1:4" x14ac:dyDescent="0.2">
      <c r="A1238" s="247">
        <v>6</v>
      </c>
      <c r="B1238" s="244">
        <f t="shared" si="1011"/>
        <v>60157100.009999998</v>
      </c>
      <c r="C1238" s="246">
        <f t="shared" ref="C1238" si="1016">+C1237+100</f>
        <v>157100.01</v>
      </c>
      <c r="D1238" s="246">
        <v>26883</v>
      </c>
    </row>
    <row r="1239" spans="1:4" x14ac:dyDescent="0.2">
      <c r="A1239" s="247">
        <v>6</v>
      </c>
      <c r="B1239" s="244">
        <f t="shared" si="1011"/>
        <v>60157200.009999998</v>
      </c>
      <c r="C1239" s="246">
        <f t="shared" ref="C1239" si="1017">+C1238+100</f>
        <v>157200.01</v>
      </c>
      <c r="D1239" s="246">
        <v>26692</v>
      </c>
    </row>
    <row r="1240" spans="1:4" x14ac:dyDescent="0.2">
      <c r="A1240" s="247">
        <v>6</v>
      </c>
      <c r="B1240" s="244">
        <f t="shared" si="1011"/>
        <v>60157300.009999998</v>
      </c>
      <c r="C1240" s="246">
        <f t="shared" ref="C1240" si="1018">+C1239+100</f>
        <v>157300.01</v>
      </c>
      <c r="D1240" s="246">
        <v>26501</v>
      </c>
    </row>
    <row r="1241" spans="1:4" x14ac:dyDescent="0.2">
      <c r="A1241" s="247">
        <v>6</v>
      </c>
      <c r="B1241" s="244">
        <f t="shared" si="1011"/>
        <v>60157400.009999998</v>
      </c>
      <c r="C1241" s="246">
        <f t="shared" ref="C1241" si="1019">+C1240+100</f>
        <v>157400.01</v>
      </c>
      <c r="D1241" s="246">
        <v>26311</v>
      </c>
    </row>
    <row r="1242" spans="1:4" x14ac:dyDescent="0.2">
      <c r="A1242" s="247">
        <v>6</v>
      </c>
      <c r="B1242" s="244">
        <f t="shared" si="1011"/>
        <v>60157500.009999998</v>
      </c>
      <c r="C1242" s="246">
        <f t="shared" ref="C1242" si="1020">+C1241+100</f>
        <v>157500.01</v>
      </c>
      <c r="D1242" s="246">
        <v>26122</v>
      </c>
    </row>
    <row r="1243" spans="1:4" x14ac:dyDescent="0.2">
      <c r="A1243" s="247">
        <v>6</v>
      </c>
      <c r="B1243" s="244">
        <f t="shared" si="1011"/>
        <v>60157600.009999998</v>
      </c>
      <c r="C1243" s="246">
        <f t="shared" ref="C1243" si="1021">+C1242+100</f>
        <v>157600.01</v>
      </c>
      <c r="D1243" s="246">
        <v>25933</v>
      </c>
    </row>
    <row r="1244" spans="1:4" x14ac:dyDescent="0.2">
      <c r="A1244" s="247">
        <v>6</v>
      </c>
      <c r="B1244" s="244">
        <f t="shared" si="1011"/>
        <v>60157700.009999998</v>
      </c>
      <c r="C1244" s="246">
        <f t="shared" ref="C1244" si="1022">+C1243+100</f>
        <v>157700.01</v>
      </c>
      <c r="D1244" s="246">
        <v>25744</v>
      </c>
    </row>
    <row r="1245" spans="1:4" x14ac:dyDescent="0.2">
      <c r="A1245" s="247">
        <v>6</v>
      </c>
      <c r="B1245" s="244">
        <f t="shared" si="1011"/>
        <v>60157800.009999998</v>
      </c>
      <c r="C1245" s="246">
        <f t="shared" ref="C1245" si="1023">+C1244+100</f>
        <v>157800.01</v>
      </c>
      <c r="D1245" s="246">
        <v>25556</v>
      </c>
    </row>
    <row r="1246" spans="1:4" x14ac:dyDescent="0.2">
      <c r="A1246" s="247">
        <v>6</v>
      </c>
      <c r="B1246" s="244">
        <f t="shared" si="1011"/>
        <v>60157900.009999998</v>
      </c>
      <c r="C1246" s="246">
        <f t="shared" ref="C1246" si="1024">+C1245+100</f>
        <v>157900.01</v>
      </c>
      <c r="D1246" s="246">
        <v>25368</v>
      </c>
    </row>
    <row r="1247" spans="1:4" x14ac:dyDescent="0.2">
      <c r="A1247" s="247">
        <v>6</v>
      </c>
      <c r="B1247" s="244">
        <f t="shared" si="1011"/>
        <v>60158000.009999998</v>
      </c>
      <c r="C1247" s="246">
        <f t="shared" ref="C1247" si="1025">+C1246+100</f>
        <v>158000.01</v>
      </c>
      <c r="D1247" s="246">
        <v>25181</v>
      </c>
    </row>
    <row r="1248" spans="1:4" x14ac:dyDescent="0.2">
      <c r="A1248" s="247">
        <v>6</v>
      </c>
      <c r="B1248" s="244">
        <f t="shared" si="1011"/>
        <v>60158100.009999998</v>
      </c>
      <c r="C1248" s="246">
        <f t="shared" ref="C1248" si="1026">+C1247+100</f>
        <v>158100.01</v>
      </c>
      <c r="D1248" s="246">
        <v>24994</v>
      </c>
    </row>
    <row r="1249" spans="1:4" x14ac:dyDescent="0.2">
      <c r="A1249" s="247">
        <v>6</v>
      </c>
      <c r="B1249" s="244">
        <f t="shared" si="1011"/>
        <v>60158200.009999998</v>
      </c>
      <c r="C1249" s="246">
        <f t="shared" ref="C1249" si="1027">+C1248+100</f>
        <v>158200.01</v>
      </c>
      <c r="D1249" s="246">
        <v>24807</v>
      </c>
    </row>
    <row r="1250" spans="1:4" x14ac:dyDescent="0.2">
      <c r="A1250" s="247">
        <v>6</v>
      </c>
      <c r="B1250" s="244">
        <f t="shared" si="1011"/>
        <v>60158300.009999998</v>
      </c>
      <c r="C1250" s="246">
        <f t="shared" ref="C1250" si="1028">+C1249+100</f>
        <v>158300.01</v>
      </c>
      <c r="D1250" s="246">
        <v>24621</v>
      </c>
    </row>
    <row r="1251" spans="1:4" x14ac:dyDescent="0.2">
      <c r="A1251" s="247">
        <v>6</v>
      </c>
      <c r="B1251" s="244">
        <f t="shared" si="1011"/>
        <v>60158400.009999998</v>
      </c>
      <c r="C1251" s="246">
        <f t="shared" ref="C1251" si="1029">+C1250+100</f>
        <v>158400.01</v>
      </c>
      <c r="D1251" s="246">
        <v>24435</v>
      </c>
    </row>
    <row r="1252" spans="1:4" x14ac:dyDescent="0.2">
      <c r="A1252" s="247">
        <v>6</v>
      </c>
      <c r="B1252" s="244">
        <f t="shared" si="1011"/>
        <v>60158500.009999998</v>
      </c>
      <c r="C1252" s="246">
        <f t="shared" ref="C1252" si="1030">+C1251+100</f>
        <v>158500.01</v>
      </c>
      <c r="D1252" s="246">
        <v>24249</v>
      </c>
    </row>
    <row r="1253" spans="1:4" x14ac:dyDescent="0.2">
      <c r="A1253" s="247">
        <v>6</v>
      </c>
      <c r="B1253" s="244">
        <f t="shared" si="1011"/>
        <v>60158600.009999998</v>
      </c>
      <c r="C1253" s="246">
        <f t="shared" ref="C1253" si="1031">+C1252+100</f>
        <v>158600.01</v>
      </c>
      <c r="D1253" s="246">
        <v>24064</v>
      </c>
    </row>
    <row r="1254" spans="1:4" x14ac:dyDescent="0.2">
      <c r="A1254" s="247">
        <v>6</v>
      </c>
      <c r="B1254" s="244">
        <f t="shared" si="1011"/>
        <v>60158700.009999998</v>
      </c>
      <c r="C1254" s="246">
        <f t="shared" ref="C1254" si="1032">+C1253+100</f>
        <v>158700.01</v>
      </c>
      <c r="D1254" s="246">
        <v>23879</v>
      </c>
    </row>
    <row r="1255" spans="1:4" x14ac:dyDescent="0.2">
      <c r="A1255" s="247">
        <v>6</v>
      </c>
      <c r="B1255" s="244">
        <f t="shared" si="1011"/>
        <v>60158800.009999998</v>
      </c>
      <c r="C1255" s="246">
        <f t="shared" ref="C1255" si="1033">+C1254+100</f>
        <v>158800.01</v>
      </c>
      <c r="D1255" s="246">
        <v>23695</v>
      </c>
    </row>
    <row r="1256" spans="1:4" x14ac:dyDescent="0.2">
      <c r="A1256" s="247">
        <v>6</v>
      </c>
      <c r="B1256" s="244">
        <f t="shared" si="1011"/>
        <v>60158900.009999998</v>
      </c>
      <c r="C1256" s="246">
        <f t="shared" ref="C1256" si="1034">+C1255+100</f>
        <v>158900.01</v>
      </c>
      <c r="D1256" s="246">
        <v>23511</v>
      </c>
    </row>
    <row r="1257" spans="1:4" x14ac:dyDescent="0.2">
      <c r="A1257" s="247">
        <v>6</v>
      </c>
      <c r="B1257" s="244">
        <f t="shared" si="1011"/>
        <v>60159000.009999998</v>
      </c>
      <c r="C1257" s="246">
        <f t="shared" ref="C1257" si="1035">+C1256+100</f>
        <v>159000.01</v>
      </c>
      <c r="D1257" s="246">
        <v>23327</v>
      </c>
    </row>
    <row r="1258" spans="1:4" x14ac:dyDescent="0.2">
      <c r="A1258" s="247">
        <v>6</v>
      </c>
      <c r="B1258" s="244">
        <f t="shared" si="1011"/>
        <v>60159100.009999998</v>
      </c>
      <c r="C1258" s="246">
        <f t="shared" ref="C1258" si="1036">+C1257+100</f>
        <v>159100.01</v>
      </c>
      <c r="D1258" s="246">
        <v>23143</v>
      </c>
    </row>
    <row r="1259" spans="1:4" x14ac:dyDescent="0.2">
      <c r="A1259" s="247">
        <v>6</v>
      </c>
      <c r="B1259" s="244">
        <f t="shared" si="1011"/>
        <v>60159200.009999998</v>
      </c>
      <c r="C1259" s="246">
        <f t="shared" ref="C1259" si="1037">+C1258+100</f>
        <v>159200.01</v>
      </c>
      <c r="D1259" s="246">
        <v>22960</v>
      </c>
    </row>
    <row r="1260" spans="1:4" x14ac:dyDescent="0.2">
      <c r="A1260" s="247">
        <v>6</v>
      </c>
      <c r="B1260" s="244">
        <f t="shared" si="1011"/>
        <v>60159300.009999998</v>
      </c>
      <c r="C1260" s="246">
        <f t="shared" ref="C1260" si="1038">+C1259+100</f>
        <v>159300.01</v>
      </c>
      <c r="D1260" s="246">
        <v>22778</v>
      </c>
    </row>
    <row r="1261" spans="1:4" x14ac:dyDescent="0.2">
      <c r="A1261" s="247">
        <v>6</v>
      </c>
      <c r="B1261" s="244">
        <f t="shared" si="1011"/>
        <v>60159400.009999998</v>
      </c>
      <c r="C1261" s="246">
        <f t="shared" ref="C1261" si="1039">+C1260+100</f>
        <v>159400.01</v>
      </c>
      <c r="D1261" s="246">
        <v>22595</v>
      </c>
    </row>
    <row r="1262" spans="1:4" x14ac:dyDescent="0.2">
      <c r="A1262" s="247">
        <v>6</v>
      </c>
      <c r="B1262" s="244">
        <f t="shared" si="1011"/>
        <v>60159500.009999998</v>
      </c>
      <c r="C1262" s="246">
        <f t="shared" ref="C1262" si="1040">+C1261+100</f>
        <v>159500.01</v>
      </c>
      <c r="D1262" s="246">
        <v>22413</v>
      </c>
    </row>
    <row r="1263" spans="1:4" x14ac:dyDescent="0.2">
      <c r="A1263" s="247">
        <v>6</v>
      </c>
      <c r="B1263" s="244">
        <f t="shared" si="1011"/>
        <v>60159600.009999998</v>
      </c>
      <c r="C1263" s="246">
        <f t="shared" ref="C1263" si="1041">+C1262+100</f>
        <v>159600.01</v>
      </c>
      <c r="D1263" s="246">
        <v>22231</v>
      </c>
    </row>
    <row r="1264" spans="1:4" x14ac:dyDescent="0.2">
      <c r="A1264" s="247">
        <v>6</v>
      </c>
      <c r="B1264" s="244">
        <f t="shared" si="1011"/>
        <v>60159700.009999998</v>
      </c>
      <c r="C1264" s="246">
        <f t="shared" ref="C1264" si="1042">+C1263+100</f>
        <v>159700.01</v>
      </c>
      <c r="D1264" s="246">
        <v>22050</v>
      </c>
    </row>
    <row r="1265" spans="1:4" x14ac:dyDescent="0.2">
      <c r="A1265" s="247">
        <v>6</v>
      </c>
      <c r="B1265" s="244">
        <f t="shared" si="1011"/>
        <v>60159800.009999998</v>
      </c>
      <c r="C1265" s="246">
        <f t="shared" ref="C1265" si="1043">+C1264+100</f>
        <v>159800.01</v>
      </c>
      <c r="D1265" s="246">
        <v>21869</v>
      </c>
    </row>
    <row r="1266" spans="1:4" x14ac:dyDescent="0.2">
      <c r="A1266" s="247">
        <v>6</v>
      </c>
      <c r="B1266" s="244">
        <f t="shared" si="1011"/>
        <v>60159900.009999998</v>
      </c>
      <c r="C1266" s="246">
        <f t="shared" ref="C1266" si="1044">+C1265+100</f>
        <v>159900.01</v>
      </c>
      <c r="D1266" s="246">
        <v>21688</v>
      </c>
    </row>
    <row r="1267" spans="1:4" x14ac:dyDescent="0.2">
      <c r="A1267" s="247">
        <v>6</v>
      </c>
      <c r="B1267" s="244">
        <f t="shared" si="1011"/>
        <v>60160000.009999998</v>
      </c>
      <c r="C1267" s="246">
        <f t="shared" ref="C1267" si="1045">+C1266+100</f>
        <v>160000.01</v>
      </c>
      <c r="D1267" s="246">
        <v>21507</v>
      </c>
    </row>
    <row r="1268" spans="1:4" x14ac:dyDescent="0.2">
      <c r="A1268" s="247">
        <v>6</v>
      </c>
      <c r="B1268" s="244">
        <f t="shared" si="1011"/>
        <v>60160100.009999998</v>
      </c>
      <c r="C1268" s="246">
        <f t="shared" ref="C1268" si="1046">+C1267+100</f>
        <v>160100.01</v>
      </c>
      <c r="D1268" s="246">
        <v>21327</v>
      </c>
    </row>
    <row r="1269" spans="1:4" x14ac:dyDescent="0.2">
      <c r="A1269" s="247">
        <v>6</v>
      </c>
      <c r="B1269" s="244">
        <f t="shared" si="1011"/>
        <v>60160200.009999998</v>
      </c>
      <c r="C1269" s="246">
        <f t="shared" ref="C1269" si="1047">+C1268+100</f>
        <v>160200.01</v>
      </c>
      <c r="D1269" s="246">
        <v>21147</v>
      </c>
    </row>
    <row r="1270" spans="1:4" x14ac:dyDescent="0.2">
      <c r="A1270" s="247">
        <v>6</v>
      </c>
      <c r="B1270" s="244">
        <f t="shared" si="1011"/>
        <v>60160300.009999998</v>
      </c>
      <c r="C1270" s="246">
        <f t="shared" ref="C1270" si="1048">+C1269+100</f>
        <v>160300.01</v>
      </c>
      <c r="D1270" s="246">
        <v>20968</v>
      </c>
    </row>
    <row r="1271" spans="1:4" x14ac:dyDescent="0.2">
      <c r="A1271" s="247">
        <v>6</v>
      </c>
      <c r="B1271" s="244">
        <f t="shared" si="1011"/>
        <v>60160400.009999998</v>
      </c>
      <c r="C1271" s="246">
        <f t="shared" ref="C1271" si="1049">+C1270+100</f>
        <v>160400.01</v>
      </c>
      <c r="D1271" s="246">
        <v>20788</v>
      </c>
    </row>
    <row r="1272" spans="1:4" x14ac:dyDescent="0.2">
      <c r="A1272" s="247">
        <v>6</v>
      </c>
      <c r="B1272" s="244">
        <f t="shared" si="1011"/>
        <v>60160500.009999998</v>
      </c>
      <c r="C1272" s="246">
        <f t="shared" ref="C1272" si="1050">+C1271+100</f>
        <v>160500.01</v>
      </c>
      <c r="D1272" s="246">
        <v>20609</v>
      </c>
    </row>
    <row r="1273" spans="1:4" x14ac:dyDescent="0.2">
      <c r="A1273" s="247">
        <v>6</v>
      </c>
      <c r="B1273" s="244">
        <f t="shared" si="1011"/>
        <v>60160600.009999998</v>
      </c>
      <c r="C1273" s="246">
        <f t="shared" ref="C1273" si="1051">+C1272+100</f>
        <v>160600.01</v>
      </c>
      <c r="D1273" s="246">
        <v>20430</v>
      </c>
    </row>
    <row r="1274" spans="1:4" x14ac:dyDescent="0.2">
      <c r="A1274" s="247">
        <v>6</v>
      </c>
      <c r="B1274" s="244">
        <f t="shared" si="1011"/>
        <v>60160700.009999998</v>
      </c>
      <c r="C1274" s="246">
        <f t="shared" ref="C1274" si="1052">+C1273+100</f>
        <v>160700.01</v>
      </c>
      <c r="D1274" s="246">
        <v>20252</v>
      </c>
    </row>
    <row r="1275" spans="1:4" x14ac:dyDescent="0.2">
      <c r="A1275" s="247">
        <v>6</v>
      </c>
      <c r="B1275" s="244">
        <f t="shared" si="1011"/>
        <v>60160800.009999998</v>
      </c>
      <c r="C1275" s="246">
        <f t="shared" ref="C1275" si="1053">+C1274+100</f>
        <v>160800.01</v>
      </c>
      <c r="D1275" s="246">
        <v>20074</v>
      </c>
    </row>
    <row r="1276" spans="1:4" x14ac:dyDescent="0.2">
      <c r="A1276" s="247">
        <v>6</v>
      </c>
      <c r="B1276" s="244">
        <f t="shared" si="1011"/>
        <v>60160900.009999998</v>
      </c>
      <c r="C1276" s="246">
        <f t="shared" ref="C1276" si="1054">+C1275+100</f>
        <v>160900.01</v>
      </c>
      <c r="D1276" s="246">
        <v>19896</v>
      </c>
    </row>
    <row r="1277" spans="1:4" x14ac:dyDescent="0.2">
      <c r="A1277" s="247">
        <v>6</v>
      </c>
      <c r="B1277" s="244">
        <f t="shared" si="1011"/>
        <v>60161000.009999998</v>
      </c>
      <c r="C1277" s="246">
        <f t="shared" ref="C1277" si="1055">+C1276+100</f>
        <v>161000.01</v>
      </c>
      <c r="D1277" s="246">
        <v>19718</v>
      </c>
    </row>
    <row r="1278" spans="1:4" x14ac:dyDescent="0.2">
      <c r="A1278" s="247">
        <v>6</v>
      </c>
      <c r="B1278" s="244">
        <f t="shared" si="1011"/>
        <v>60161100.009999998</v>
      </c>
      <c r="C1278" s="246">
        <f t="shared" ref="C1278" si="1056">+C1277+100</f>
        <v>161100.01</v>
      </c>
      <c r="D1278" s="246">
        <v>19541</v>
      </c>
    </row>
    <row r="1279" spans="1:4" x14ac:dyDescent="0.2">
      <c r="A1279" s="247">
        <v>6</v>
      </c>
      <c r="B1279" s="244">
        <f t="shared" si="1011"/>
        <v>60161200.009999998</v>
      </c>
      <c r="C1279" s="246">
        <f t="shared" ref="C1279" si="1057">+C1278+100</f>
        <v>161200.01</v>
      </c>
      <c r="D1279" s="246">
        <v>19364</v>
      </c>
    </row>
    <row r="1280" spans="1:4" x14ac:dyDescent="0.2">
      <c r="A1280" s="247">
        <v>6</v>
      </c>
      <c r="B1280" s="244">
        <f t="shared" si="1011"/>
        <v>60161300.009999998</v>
      </c>
      <c r="C1280" s="246">
        <f t="shared" ref="C1280" si="1058">+C1279+100</f>
        <v>161300.01</v>
      </c>
      <c r="D1280" s="246">
        <v>19187</v>
      </c>
    </row>
    <row r="1281" spans="1:4" x14ac:dyDescent="0.2">
      <c r="A1281" s="247">
        <v>6</v>
      </c>
      <c r="B1281" s="244">
        <f t="shared" si="1011"/>
        <v>60161400.009999998</v>
      </c>
      <c r="C1281" s="246">
        <f t="shared" ref="C1281" si="1059">+C1280+100</f>
        <v>161400.01</v>
      </c>
      <c r="D1281" s="246">
        <v>19010</v>
      </c>
    </row>
    <row r="1282" spans="1:4" x14ac:dyDescent="0.2">
      <c r="A1282" s="247">
        <v>6</v>
      </c>
      <c r="B1282" s="244">
        <f t="shared" si="1011"/>
        <v>60161500.009999998</v>
      </c>
      <c r="C1282" s="246">
        <f t="shared" ref="C1282" si="1060">+C1281+100</f>
        <v>161500.01</v>
      </c>
      <c r="D1282" s="246">
        <v>18834</v>
      </c>
    </row>
    <row r="1283" spans="1:4" x14ac:dyDescent="0.2">
      <c r="A1283" s="247">
        <v>6</v>
      </c>
      <c r="B1283" s="244">
        <f t="shared" si="1011"/>
        <v>60161600.009999998</v>
      </c>
      <c r="C1283" s="246">
        <f t="shared" ref="C1283" si="1061">+C1282+100</f>
        <v>161600.01</v>
      </c>
      <c r="D1283" s="246">
        <v>18658</v>
      </c>
    </row>
    <row r="1284" spans="1:4" x14ac:dyDescent="0.2">
      <c r="A1284" s="247">
        <v>6</v>
      </c>
      <c r="B1284" s="244">
        <f t="shared" si="1011"/>
        <v>60161700.009999998</v>
      </c>
      <c r="C1284" s="246">
        <f t="shared" ref="C1284" si="1062">+C1283+100</f>
        <v>161700.01</v>
      </c>
      <c r="D1284" s="246">
        <v>18482</v>
      </c>
    </row>
    <row r="1285" spans="1:4" x14ac:dyDescent="0.2">
      <c r="A1285" s="247">
        <v>6</v>
      </c>
      <c r="B1285" s="244">
        <f t="shared" si="1011"/>
        <v>60161800.009999998</v>
      </c>
      <c r="C1285" s="246">
        <f t="shared" ref="C1285" si="1063">+C1284+100</f>
        <v>161800.01</v>
      </c>
      <c r="D1285" s="246">
        <v>18307</v>
      </c>
    </row>
    <row r="1286" spans="1:4" x14ac:dyDescent="0.2">
      <c r="A1286" s="247">
        <v>6</v>
      </c>
      <c r="B1286" s="244">
        <f t="shared" si="1011"/>
        <v>60161900.009999998</v>
      </c>
      <c r="C1286" s="246">
        <f t="shared" ref="C1286" si="1064">+C1285+100</f>
        <v>161900.01</v>
      </c>
      <c r="D1286" s="246">
        <v>18132</v>
      </c>
    </row>
    <row r="1287" spans="1:4" x14ac:dyDescent="0.2">
      <c r="A1287" s="247">
        <v>6</v>
      </c>
      <c r="B1287" s="244">
        <f t="shared" si="1011"/>
        <v>60162000.009999998</v>
      </c>
      <c r="C1287" s="246">
        <f t="shared" ref="C1287" si="1065">+C1286+100</f>
        <v>162000.01</v>
      </c>
      <c r="D1287" s="246">
        <v>17957</v>
      </c>
    </row>
    <row r="1288" spans="1:4" x14ac:dyDescent="0.2">
      <c r="A1288" s="247">
        <v>6</v>
      </c>
      <c r="B1288" s="244">
        <f t="shared" si="1011"/>
        <v>60162100.009999998</v>
      </c>
      <c r="C1288" s="246">
        <f t="shared" ref="C1288" si="1066">+C1287+100</f>
        <v>162100.01</v>
      </c>
      <c r="D1288" s="246">
        <v>17782</v>
      </c>
    </row>
    <row r="1289" spans="1:4" x14ac:dyDescent="0.2">
      <c r="A1289" s="247">
        <v>6</v>
      </c>
      <c r="B1289" s="244">
        <f t="shared" si="1011"/>
        <v>60162200.009999998</v>
      </c>
      <c r="C1289" s="246">
        <f t="shared" ref="C1289" si="1067">+C1288+100</f>
        <v>162200.01</v>
      </c>
      <c r="D1289" s="246">
        <v>17607</v>
      </c>
    </row>
    <row r="1290" spans="1:4" x14ac:dyDescent="0.2">
      <c r="A1290" s="247">
        <v>6</v>
      </c>
      <c r="B1290" s="244">
        <f t="shared" si="1011"/>
        <v>60162300.009999998</v>
      </c>
      <c r="C1290" s="246">
        <f t="shared" ref="C1290" si="1068">+C1289+100</f>
        <v>162300.01</v>
      </c>
      <c r="D1290" s="246">
        <v>17433</v>
      </c>
    </row>
    <row r="1291" spans="1:4" x14ac:dyDescent="0.2">
      <c r="A1291" s="247">
        <v>6</v>
      </c>
      <c r="B1291" s="244">
        <f t="shared" si="1011"/>
        <v>60162400.009999998</v>
      </c>
      <c r="C1291" s="246">
        <f t="shared" ref="C1291" si="1069">+C1290+100</f>
        <v>162400.01</v>
      </c>
      <c r="D1291" s="246">
        <v>17259</v>
      </c>
    </row>
    <row r="1292" spans="1:4" x14ac:dyDescent="0.2">
      <c r="A1292" s="247">
        <v>6</v>
      </c>
      <c r="B1292" s="244">
        <f t="shared" si="1011"/>
        <v>60162500.009999998</v>
      </c>
      <c r="C1292" s="246">
        <f t="shared" ref="C1292" si="1070">+C1291+100</f>
        <v>162500.01</v>
      </c>
      <c r="D1292" s="246">
        <v>17085</v>
      </c>
    </row>
    <row r="1293" spans="1:4" x14ac:dyDescent="0.2">
      <c r="A1293" s="247">
        <v>6</v>
      </c>
      <c r="B1293" s="244">
        <f t="shared" si="1011"/>
        <v>60162600.009999998</v>
      </c>
      <c r="C1293" s="246">
        <f t="shared" ref="C1293" si="1071">+C1292+100</f>
        <v>162600.01</v>
      </c>
      <c r="D1293" s="246">
        <v>16911</v>
      </c>
    </row>
    <row r="1294" spans="1:4" x14ac:dyDescent="0.2">
      <c r="A1294" s="247">
        <v>6</v>
      </c>
      <c r="B1294" s="244">
        <f t="shared" si="1011"/>
        <v>60162700.009999998</v>
      </c>
      <c r="C1294" s="246">
        <f t="shared" ref="C1294" si="1072">+C1293+100</f>
        <v>162700.01</v>
      </c>
      <c r="D1294" s="246">
        <v>16738</v>
      </c>
    </row>
    <row r="1295" spans="1:4" x14ac:dyDescent="0.2">
      <c r="A1295" s="247">
        <v>6</v>
      </c>
      <c r="B1295" s="244">
        <f t="shared" si="1011"/>
        <v>60162800.009999998</v>
      </c>
      <c r="C1295" s="246">
        <f t="shared" ref="C1295" si="1073">+C1294+100</f>
        <v>162800.01</v>
      </c>
      <c r="D1295" s="246">
        <v>16565</v>
      </c>
    </row>
    <row r="1296" spans="1:4" x14ac:dyDescent="0.2">
      <c r="A1296" s="247">
        <v>6</v>
      </c>
      <c r="B1296" s="244">
        <f t="shared" si="1011"/>
        <v>60162900.009999998</v>
      </c>
      <c r="C1296" s="246">
        <f t="shared" ref="C1296" si="1074">+C1295+100</f>
        <v>162900.01</v>
      </c>
      <c r="D1296" s="246">
        <v>16392</v>
      </c>
    </row>
    <row r="1297" spans="1:4" x14ac:dyDescent="0.2">
      <c r="A1297" s="247">
        <v>6</v>
      </c>
      <c r="B1297" s="244">
        <f t="shared" si="1011"/>
        <v>60163000.009999998</v>
      </c>
      <c r="C1297" s="246">
        <f t="shared" ref="C1297" si="1075">+C1296+100</f>
        <v>163000.01</v>
      </c>
      <c r="D1297" s="246">
        <v>16219</v>
      </c>
    </row>
    <row r="1298" spans="1:4" x14ac:dyDescent="0.2">
      <c r="A1298" s="247">
        <v>6</v>
      </c>
      <c r="B1298" s="244">
        <f t="shared" ref="B1298:B1361" si="1076">+A1298*10000000+C1298</f>
        <v>60163100.009999998</v>
      </c>
      <c r="C1298" s="246">
        <f t="shared" ref="C1298" si="1077">+C1297+100</f>
        <v>163100.01</v>
      </c>
      <c r="D1298" s="246">
        <v>16047</v>
      </c>
    </row>
    <row r="1299" spans="1:4" x14ac:dyDescent="0.2">
      <c r="A1299" s="247">
        <v>6</v>
      </c>
      <c r="B1299" s="244">
        <f t="shared" si="1076"/>
        <v>60163200.009999998</v>
      </c>
      <c r="C1299" s="246">
        <f t="shared" ref="C1299" si="1078">+C1298+100</f>
        <v>163200.01</v>
      </c>
      <c r="D1299" s="246">
        <v>15875</v>
      </c>
    </row>
    <row r="1300" spans="1:4" x14ac:dyDescent="0.2">
      <c r="A1300" s="247">
        <v>6</v>
      </c>
      <c r="B1300" s="244">
        <f t="shared" si="1076"/>
        <v>60163300.009999998</v>
      </c>
      <c r="C1300" s="246">
        <f t="shared" ref="C1300" si="1079">+C1299+100</f>
        <v>163300.01</v>
      </c>
      <c r="D1300" s="246">
        <v>15703</v>
      </c>
    </row>
    <row r="1301" spans="1:4" x14ac:dyDescent="0.2">
      <c r="A1301" s="247">
        <v>6</v>
      </c>
      <c r="B1301" s="244">
        <f t="shared" si="1076"/>
        <v>60163400.009999998</v>
      </c>
      <c r="C1301" s="246">
        <f t="shared" ref="C1301" si="1080">+C1300+100</f>
        <v>163400.01</v>
      </c>
      <c r="D1301" s="246">
        <v>15531</v>
      </c>
    </row>
    <row r="1302" spans="1:4" x14ac:dyDescent="0.2">
      <c r="A1302" s="247">
        <v>6</v>
      </c>
      <c r="B1302" s="244">
        <f t="shared" si="1076"/>
        <v>60163500.009999998</v>
      </c>
      <c r="C1302" s="246">
        <f t="shared" ref="C1302" si="1081">+C1301+100</f>
        <v>163500.01</v>
      </c>
      <c r="D1302" s="246">
        <v>15359</v>
      </c>
    </row>
    <row r="1303" spans="1:4" x14ac:dyDescent="0.2">
      <c r="A1303" s="247">
        <v>6</v>
      </c>
      <c r="B1303" s="244">
        <f t="shared" si="1076"/>
        <v>60163600.009999998</v>
      </c>
      <c r="C1303" s="246">
        <f t="shared" ref="C1303" si="1082">+C1302+100</f>
        <v>163600.01</v>
      </c>
      <c r="D1303" s="246">
        <v>15188</v>
      </c>
    </row>
    <row r="1304" spans="1:4" x14ac:dyDescent="0.2">
      <c r="A1304" s="247">
        <v>6</v>
      </c>
      <c r="B1304" s="244">
        <f t="shared" si="1076"/>
        <v>60163700.009999998</v>
      </c>
      <c r="C1304" s="246">
        <f t="shared" ref="C1304" si="1083">+C1303+100</f>
        <v>163700.01</v>
      </c>
      <c r="D1304" s="246">
        <v>15017</v>
      </c>
    </row>
    <row r="1305" spans="1:4" x14ac:dyDescent="0.2">
      <c r="A1305" s="247">
        <v>6</v>
      </c>
      <c r="B1305" s="244">
        <f t="shared" si="1076"/>
        <v>60163800.009999998</v>
      </c>
      <c r="C1305" s="246">
        <f t="shared" ref="C1305" si="1084">+C1304+100</f>
        <v>163800.01</v>
      </c>
      <c r="D1305" s="246">
        <v>14846</v>
      </c>
    </row>
    <row r="1306" spans="1:4" x14ac:dyDescent="0.2">
      <c r="A1306" s="247">
        <v>6</v>
      </c>
      <c r="B1306" s="244">
        <f t="shared" si="1076"/>
        <v>60163900.009999998</v>
      </c>
      <c r="C1306" s="246">
        <f t="shared" ref="C1306" si="1085">+C1305+100</f>
        <v>163900.01</v>
      </c>
      <c r="D1306" s="246">
        <v>14675</v>
      </c>
    </row>
    <row r="1307" spans="1:4" x14ac:dyDescent="0.2">
      <c r="A1307" s="247">
        <v>6</v>
      </c>
      <c r="B1307" s="244">
        <f t="shared" si="1076"/>
        <v>60164000.009999998</v>
      </c>
      <c r="C1307" s="246">
        <f t="shared" ref="C1307" si="1086">+C1306+100</f>
        <v>164000.01</v>
      </c>
      <c r="D1307" s="246">
        <v>14505</v>
      </c>
    </row>
    <row r="1308" spans="1:4" x14ac:dyDescent="0.2">
      <c r="A1308" s="247">
        <v>6</v>
      </c>
      <c r="B1308" s="244">
        <f t="shared" si="1076"/>
        <v>60164100.009999998</v>
      </c>
      <c r="C1308" s="246">
        <f t="shared" ref="C1308" si="1087">+C1307+100</f>
        <v>164100.01</v>
      </c>
      <c r="D1308" s="246">
        <v>14334</v>
      </c>
    </row>
    <row r="1309" spans="1:4" x14ac:dyDescent="0.2">
      <c r="A1309" s="247">
        <v>6</v>
      </c>
      <c r="B1309" s="244">
        <f t="shared" si="1076"/>
        <v>60164200.009999998</v>
      </c>
      <c r="C1309" s="246">
        <f t="shared" ref="C1309" si="1088">+C1308+100</f>
        <v>164200.01</v>
      </c>
      <c r="D1309" s="246">
        <v>14164</v>
      </c>
    </row>
    <row r="1310" spans="1:4" x14ac:dyDescent="0.2">
      <c r="A1310" s="247">
        <v>6</v>
      </c>
      <c r="B1310" s="244">
        <f t="shared" si="1076"/>
        <v>60164300.009999998</v>
      </c>
      <c r="C1310" s="246">
        <f t="shared" ref="C1310" si="1089">+C1309+100</f>
        <v>164300.01</v>
      </c>
      <c r="D1310" s="246">
        <v>13994</v>
      </c>
    </row>
    <row r="1311" spans="1:4" x14ac:dyDescent="0.2">
      <c r="A1311" s="247">
        <v>6</v>
      </c>
      <c r="B1311" s="244">
        <f t="shared" si="1076"/>
        <v>60164400.009999998</v>
      </c>
      <c r="C1311" s="246">
        <f t="shared" ref="C1311" si="1090">+C1310+100</f>
        <v>164400.01</v>
      </c>
      <c r="D1311" s="246">
        <v>13824</v>
      </c>
    </row>
    <row r="1312" spans="1:4" x14ac:dyDescent="0.2">
      <c r="A1312" s="247">
        <v>6</v>
      </c>
      <c r="B1312" s="244">
        <f t="shared" si="1076"/>
        <v>60164500.009999998</v>
      </c>
      <c r="C1312" s="246">
        <f t="shared" ref="C1312" si="1091">+C1311+100</f>
        <v>164500.01</v>
      </c>
      <c r="D1312" s="246">
        <v>13655</v>
      </c>
    </row>
    <row r="1313" spans="1:4" x14ac:dyDescent="0.2">
      <c r="A1313" s="247">
        <v>6</v>
      </c>
      <c r="B1313" s="244">
        <f t="shared" si="1076"/>
        <v>60164600.009999998</v>
      </c>
      <c r="C1313" s="246">
        <f t="shared" ref="C1313" si="1092">+C1312+100</f>
        <v>164600.01</v>
      </c>
      <c r="D1313" s="246">
        <v>13486</v>
      </c>
    </row>
    <row r="1314" spans="1:4" x14ac:dyDescent="0.2">
      <c r="A1314" s="247">
        <v>6</v>
      </c>
      <c r="B1314" s="244">
        <f t="shared" si="1076"/>
        <v>60164700.009999998</v>
      </c>
      <c r="C1314" s="246">
        <f t="shared" ref="C1314" si="1093">+C1313+100</f>
        <v>164700.01</v>
      </c>
      <c r="D1314" s="246">
        <v>13317</v>
      </c>
    </row>
    <row r="1315" spans="1:4" x14ac:dyDescent="0.2">
      <c r="A1315" s="247">
        <v>6</v>
      </c>
      <c r="B1315" s="244">
        <f t="shared" si="1076"/>
        <v>60164800.009999998</v>
      </c>
      <c r="C1315" s="246">
        <f t="shared" ref="C1315" si="1094">+C1314+100</f>
        <v>164800.01</v>
      </c>
      <c r="D1315" s="246">
        <v>13148</v>
      </c>
    </row>
    <row r="1316" spans="1:4" x14ac:dyDescent="0.2">
      <c r="A1316" s="247">
        <v>6</v>
      </c>
      <c r="B1316" s="244">
        <f t="shared" si="1076"/>
        <v>60164900.009999998</v>
      </c>
      <c r="C1316" s="246">
        <f t="shared" ref="C1316" si="1095">+C1315+100</f>
        <v>164900.01</v>
      </c>
      <c r="D1316" s="246">
        <v>12979</v>
      </c>
    </row>
    <row r="1317" spans="1:4" x14ac:dyDescent="0.2">
      <c r="A1317" s="247">
        <v>6</v>
      </c>
      <c r="B1317" s="244">
        <f t="shared" si="1076"/>
        <v>60165000.009999998</v>
      </c>
      <c r="C1317" s="246">
        <f t="shared" ref="C1317" si="1096">+C1316+100</f>
        <v>165000.01</v>
      </c>
      <c r="D1317" s="246">
        <v>12810</v>
      </c>
    </row>
    <row r="1318" spans="1:4" x14ac:dyDescent="0.2">
      <c r="A1318" s="247">
        <v>6</v>
      </c>
      <c r="B1318" s="244">
        <f t="shared" si="1076"/>
        <v>60165100.009999998</v>
      </c>
      <c r="C1318" s="246">
        <f t="shared" ref="C1318" si="1097">+C1317+100</f>
        <v>165100.01</v>
      </c>
      <c r="D1318" s="246">
        <v>12642</v>
      </c>
    </row>
    <row r="1319" spans="1:4" x14ac:dyDescent="0.2">
      <c r="A1319" s="247">
        <v>6</v>
      </c>
      <c r="B1319" s="244">
        <f t="shared" si="1076"/>
        <v>60165200.009999998</v>
      </c>
      <c r="C1319" s="246">
        <f t="shared" ref="C1319" si="1098">+C1318+100</f>
        <v>165200.01</v>
      </c>
      <c r="D1319" s="246">
        <v>12474</v>
      </c>
    </row>
    <row r="1320" spans="1:4" x14ac:dyDescent="0.2">
      <c r="A1320" s="247">
        <v>6</v>
      </c>
      <c r="B1320" s="244">
        <f t="shared" si="1076"/>
        <v>60165300.009999998</v>
      </c>
      <c r="C1320" s="246">
        <f t="shared" ref="C1320" si="1099">+C1319+100</f>
        <v>165300.01</v>
      </c>
      <c r="D1320" s="246">
        <v>12306</v>
      </c>
    </row>
    <row r="1321" spans="1:4" x14ac:dyDescent="0.2">
      <c r="A1321" s="247">
        <v>6</v>
      </c>
      <c r="B1321" s="244">
        <f t="shared" si="1076"/>
        <v>60165400.009999998</v>
      </c>
      <c r="C1321" s="246">
        <f t="shared" ref="C1321" si="1100">+C1320+100</f>
        <v>165400.01</v>
      </c>
      <c r="D1321" s="246">
        <v>12138</v>
      </c>
    </row>
    <row r="1322" spans="1:4" x14ac:dyDescent="0.2">
      <c r="A1322" s="247">
        <v>6</v>
      </c>
      <c r="B1322" s="244">
        <f t="shared" si="1076"/>
        <v>60165500.009999998</v>
      </c>
      <c r="C1322" s="246">
        <f t="shared" ref="C1322" si="1101">+C1321+100</f>
        <v>165500.01</v>
      </c>
      <c r="D1322" s="246">
        <v>11970</v>
      </c>
    </row>
    <row r="1323" spans="1:4" x14ac:dyDescent="0.2">
      <c r="A1323" s="247">
        <v>6</v>
      </c>
      <c r="B1323" s="244">
        <f t="shared" si="1076"/>
        <v>60165600.009999998</v>
      </c>
      <c r="C1323" s="246">
        <f t="shared" ref="C1323" si="1102">+C1322+100</f>
        <v>165600.01</v>
      </c>
      <c r="D1323" s="246">
        <v>11803</v>
      </c>
    </row>
    <row r="1324" spans="1:4" x14ac:dyDescent="0.2">
      <c r="A1324" s="247">
        <v>6</v>
      </c>
      <c r="B1324" s="244">
        <f t="shared" si="1076"/>
        <v>60165700.009999998</v>
      </c>
      <c r="C1324" s="246">
        <f t="shared" ref="C1324" si="1103">+C1323+100</f>
        <v>165700.01</v>
      </c>
      <c r="D1324" s="246">
        <v>11636</v>
      </c>
    </row>
    <row r="1325" spans="1:4" x14ac:dyDescent="0.2">
      <c r="A1325" s="247">
        <v>6</v>
      </c>
      <c r="B1325" s="244">
        <f t="shared" si="1076"/>
        <v>60165800.009999998</v>
      </c>
      <c r="C1325" s="246">
        <f t="shared" ref="C1325" si="1104">+C1324+100</f>
        <v>165800.01</v>
      </c>
      <c r="D1325" s="246">
        <v>11469</v>
      </c>
    </row>
    <row r="1326" spans="1:4" x14ac:dyDescent="0.2">
      <c r="A1326" s="247">
        <v>6</v>
      </c>
      <c r="B1326" s="244">
        <f t="shared" si="1076"/>
        <v>60165900.009999998</v>
      </c>
      <c r="C1326" s="246">
        <f t="shared" ref="C1326" si="1105">+C1325+100</f>
        <v>165900.01</v>
      </c>
      <c r="D1326" s="246">
        <v>11302</v>
      </c>
    </row>
    <row r="1327" spans="1:4" x14ac:dyDescent="0.2">
      <c r="A1327" s="247">
        <v>6</v>
      </c>
      <c r="B1327" s="244">
        <f t="shared" si="1076"/>
        <v>60166000.009999998</v>
      </c>
      <c r="C1327" s="246">
        <f t="shared" ref="C1327" si="1106">+C1326+100</f>
        <v>166000.01</v>
      </c>
      <c r="D1327" s="246">
        <v>11135</v>
      </c>
    </row>
    <row r="1328" spans="1:4" x14ac:dyDescent="0.2">
      <c r="A1328" s="247">
        <v>6</v>
      </c>
      <c r="B1328" s="244">
        <f t="shared" si="1076"/>
        <v>60166100.009999998</v>
      </c>
      <c r="C1328" s="246">
        <f t="shared" ref="C1328" si="1107">+C1327+100</f>
        <v>166100.01</v>
      </c>
      <c r="D1328" s="246">
        <v>10969</v>
      </c>
    </row>
    <row r="1329" spans="1:4" x14ac:dyDescent="0.2">
      <c r="A1329" s="247">
        <v>6</v>
      </c>
      <c r="B1329" s="244">
        <f t="shared" si="1076"/>
        <v>60166200.009999998</v>
      </c>
      <c r="C1329" s="246">
        <f t="shared" ref="C1329" si="1108">+C1328+100</f>
        <v>166200.01</v>
      </c>
      <c r="D1329" s="246">
        <v>10802</v>
      </c>
    </row>
    <row r="1330" spans="1:4" x14ac:dyDescent="0.2">
      <c r="A1330" s="247">
        <v>6</v>
      </c>
      <c r="B1330" s="244">
        <f t="shared" si="1076"/>
        <v>60166300.009999998</v>
      </c>
      <c r="C1330" s="246">
        <f t="shared" ref="C1330" si="1109">+C1329+100</f>
        <v>166300.01</v>
      </c>
      <c r="D1330" s="246">
        <v>10636</v>
      </c>
    </row>
    <row r="1331" spans="1:4" x14ac:dyDescent="0.2">
      <c r="A1331" s="247">
        <v>6</v>
      </c>
      <c r="B1331" s="244">
        <f t="shared" si="1076"/>
        <v>60166400.009999998</v>
      </c>
      <c r="C1331" s="246">
        <f t="shared" ref="C1331" si="1110">+C1330+100</f>
        <v>166400.01</v>
      </c>
      <c r="D1331" s="246">
        <v>10470</v>
      </c>
    </row>
    <row r="1332" spans="1:4" x14ac:dyDescent="0.2">
      <c r="A1332" s="247">
        <v>6</v>
      </c>
      <c r="B1332" s="244">
        <f t="shared" si="1076"/>
        <v>60166500.009999998</v>
      </c>
      <c r="C1332" s="246">
        <f t="shared" ref="C1332" si="1111">+C1331+100</f>
        <v>166500.01</v>
      </c>
      <c r="D1332" s="246">
        <v>10304</v>
      </c>
    </row>
    <row r="1333" spans="1:4" x14ac:dyDescent="0.2">
      <c r="A1333" s="247">
        <v>6</v>
      </c>
      <c r="B1333" s="244">
        <f t="shared" si="1076"/>
        <v>60166600.009999998</v>
      </c>
      <c r="C1333" s="246">
        <f t="shared" ref="C1333" si="1112">+C1332+100</f>
        <v>166600.01</v>
      </c>
      <c r="D1333" s="246">
        <v>10139</v>
      </c>
    </row>
    <row r="1334" spans="1:4" x14ac:dyDescent="0.2">
      <c r="A1334" s="247">
        <v>6</v>
      </c>
      <c r="B1334" s="244">
        <f t="shared" si="1076"/>
        <v>60166700.009999998</v>
      </c>
      <c r="C1334" s="246">
        <f t="shared" ref="C1334" si="1113">+C1333+100</f>
        <v>166700.01</v>
      </c>
      <c r="D1334" s="246">
        <v>9973</v>
      </c>
    </row>
    <row r="1335" spans="1:4" x14ac:dyDescent="0.2">
      <c r="A1335" s="247">
        <v>6</v>
      </c>
      <c r="B1335" s="244">
        <f t="shared" si="1076"/>
        <v>60166800.009999998</v>
      </c>
      <c r="C1335" s="246">
        <f t="shared" ref="C1335" si="1114">+C1334+100</f>
        <v>166800.01</v>
      </c>
      <c r="D1335" s="246">
        <v>9808</v>
      </c>
    </row>
    <row r="1336" spans="1:4" x14ac:dyDescent="0.2">
      <c r="A1336" s="247">
        <v>6</v>
      </c>
      <c r="B1336" s="244">
        <f t="shared" si="1076"/>
        <v>60166900.009999998</v>
      </c>
      <c r="C1336" s="246">
        <f t="shared" ref="C1336" si="1115">+C1335+100</f>
        <v>166900.01</v>
      </c>
      <c r="D1336" s="246">
        <v>9643</v>
      </c>
    </row>
    <row r="1337" spans="1:4" x14ac:dyDescent="0.2">
      <c r="A1337" s="247">
        <v>6</v>
      </c>
      <c r="B1337" s="244">
        <f t="shared" si="1076"/>
        <v>60167000.009999998</v>
      </c>
      <c r="C1337" s="246">
        <f t="shared" ref="C1337" si="1116">+C1336+100</f>
        <v>167000.01</v>
      </c>
      <c r="D1337" s="246">
        <v>9478</v>
      </c>
    </row>
    <row r="1338" spans="1:4" x14ac:dyDescent="0.2">
      <c r="A1338" s="247">
        <v>6</v>
      </c>
      <c r="B1338" s="244">
        <f t="shared" si="1076"/>
        <v>60167100.009999998</v>
      </c>
      <c r="C1338" s="246">
        <f t="shared" ref="C1338" si="1117">+C1337+100</f>
        <v>167100.01</v>
      </c>
      <c r="D1338" s="246">
        <v>9313</v>
      </c>
    </row>
    <row r="1339" spans="1:4" x14ac:dyDescent="0.2">
      <c r="A1339" s="247">
        <v>6</v>
      </c>
      <c r="B1339" s="244">
        <f t="shared" si="1076"/>
        <v>60167200.009999998</v>
      </c>
      <c r="C1339" s="246">
        <f t="shared" ref="C1339" si="1118">+C1338+100</f>
        <v>167200.01</v>
      </c>
      <c r="D1339" s="246">
        <v>9148</v>
      </c>
    </row>
    <row r="1340" spans="1:4" x14ac:dyDescent="0.2">
      <c r="A1340" s="247">
        <v>6</v>
      </c>
      <c r="B1340" s="244">
        <f t="shared" si="1076"/>
        <v>60167300.009999998</v>
      </c>
      <c r="C1340" s="246">
        <f t="shared" ref="C1340" si="1119">+C1339+100</f>
        <v>167300.01</v>
      </c>
      <c r="D1340" s="246">
        <v>8983</v>
      </c>
    </row>
    <row r="1341" spans="1:4" x14ac:dyDescent="0.2">
      <c r="A1341" s="247">
        <v>6</v>
      </c>
      <c r="B1341" s="244">
        <f t="shared" si="1076"/>
        <v>60167400.009999998</v>
      </c>
      <c r="C1341" s="246">
        <f t="shared" ref="C1341" si="1120">+C1340+100</f>
        <v>167400.01</v>
      </c>
      <c r="D1341" s="246">
        <v>8819</v>
      </c>
    </row>
    <row r="1342" spans="1:4" x14ac:dyDescent="0.2">
      <c r="A1342" s="247">
        <v>6</v>
      </c>
      <c r="B1342" s="244">
        <f t="shared" si="1076"/>
        <v>60167500.009999998</v>
      </c>
      <c r="C1342" s="246">
        <f t="shared" ref="C1342" si="1121">+C1341+100</f>
        <v>167500.01</v>
      </c>
      <c r="D1342" s="246">
        <v>8655</v>
      </c>
    </row>
    <row r="1343" spans="1:4" x14ac:dyDescent="0.2">
      <c r="A1343" s="247">
        <v>6</v>
      </c>
      <c r="B1343" s="244">
        <f t="shared" si="1076"/>
        <v>60167600.009999998</v>
      </c>
      <c r="C1343" s="246">
        <f t="shared" ref="C1343" si="1122">+C1342+100</f>
        <v>167600.01</v>
      </c>
      <c r="D1343" s="246">
        <v>8491</v>
      </c>
    </row>
    <row r="1344" spans="1:4" x14ac:dyDescent="0.2">
      <c r="A1344" s="247">
        <v>6</v>
      </c>
      <c r="B1344" s="244">
        <f t="shared" si="1076"/>
        <v>60167700.009999998</v>
      </c>
      <c r="C1344" s="246">
        <f t="shared" ref="C1344" si="1123">+C1343+100</f>
        <v>167700.01</v>
      </c>
      <c r="D1344" s="246">
        <v>8327</v>
      </c>
    </row>
    <row r="1345" spans="1:4" x14ac:dyDescent="0.2">
      <c r="A1345" s="247">
        <v>6</v>
      </c>
      <c r="B1345" s="244">
        <f t="shared" si="1076"/>
        <v>60167800.009999998</v>
      </c>
      <c r="C1345" s="246">
        <f t="shared" ref="C1345" si="1124">+C1344+100</f>
        <v>167800.01</v>
      </c>
      <c r="D1345" s="246">
        <v>8163</v>
      </c>
    </row>
    <row r="1346" spans="1:4" x14ac:dyDescent="0.2">
      <c r="A1346" s="247">
        <v>6</v>
      </c>
      <c r="B1346" s="244">
        <f t="shared" si="1076"/>
        <v>60167900.009999998</v>
      </c>
      <c r="C1346" s="246">
        <f t="shared" ref="C1346" si="1125">+C1345+100</f>
        <v>167900.01</v>
      </c>
      <c r="D1346" s="246">
        <v>8000</v>
      </c>
    </row>
    <row r="1347" spans="1:4" x14ac:dyDescent="0.2">
      <c r="A1347" s="247">
        <v>6</v>
      </c>
      <c r="B1347" s="244">
        <f t="shared" si="1076"/>
        <v>60168000.009999998</v>
      </c>
      <c r="C1347" s="246">
        <f t="shared" ref="C1347" si="1126">+C1346+100</f>
        <v>168000.01</v>
      </c>
      <c r="D1347" s="246">
        <v>7836</v>
      </c>
    </row>
    <row r="1348" spans="1:4" x14ac:dyDescent="0.2">
      <c r="A1348" s="247">
        <v>6</v>
      </c>
      <c r="B1348" s="244">
        <f t="shared" si="1076"/>
        <v>60168100.009999998</v>
      </c>
      <c r="C1348" s="246">
        <f t="shared" ref="C1348" si="1127">+C1347+100</f>
        <v>168100.01</v>
      </c>
      <c r="D1348" s="246">
        <v>7673</v>
      </c>
    </row>
    <row r="1349" spans="1:4" x14ac:dyDescent="0.2">
      <c r="A1349" s="247">
        <v>6</v>
      </c>
      <c r="B1349" s="244">
        <f t="shared" si="1076"/>
        <v>60168200.009999998</v>
      </c>
      <c r="C1349" s="246">
        <f t="shared" ref="C1349" si="1128">+C1348+100</f>
        <v>168200.01</v>
      </c>
      <c r="D1349" s="246">
        <v>7510</v>
      </c>
    </row>
    <row r="1350" spans="1:4" x14ac:dyDescent="0.2">
      <c r="A1350" s="247">
        <v>6</v>
      </c>
      <c r="B1350" s="244">
        <f t="shared" si="1076"/>
        <v>60168300.009999998</v>
      </c>
      <c r="C1350" s="246">
        <f t="shared" ref="C1350" si="1129">+C1349+100</f>
        <v>168300.01</v>
      </c>
      <c r="D1350" s="246">
        <v>7347</v>
      </c>
    </row>
    <row r="1351" spans="1:4" x14ac:dyDescent="0.2">
      <c r="A1351" s="247">
        <v>6</v>
      </c>
      <c r="B1351" s="244">
        <f t="shared" si="1076"/>
        <v>60168400.009999998</v>
      </c>
      <c r="C1351" s="246">
        <f t="shared" ref="C1351" si="1130">+C1350+100</f>
        <v>168400.01</v>
      </c>
      <c r="D1351" s="246">
        <v>7184</v>
      </c>
    </row>
    <row r="1352" spans="1:4" x14ac:dyDescent="0.2">
      <c r="A1352" s="247">
        <v>6</v>
      </c>
      <c r="B1352" s="244">
        <f t="shared" si="1076"/>
        <v>60168500.009999998</v>
      </c>
      <c r="C1352" s="246">
        <f t="shared" ref="C1352" si="1131">+C1351+100</f>
        <v>168500.01</v>
      </c>
      <c r="D1352" s="246">
        <v>7022</v>
      </c>
    </row>
    <row r="1353" spans="1:4" x14ac:dyDescent="0.2">
      <c r="A1353" s="247">
        <v>6</v>
      </c>
      <c r="B1353" s="244">
        <f t="shared" si="1076"/>
        <v>60168600.009999998</v>
      </c>
      <c r="C1353" s="246">
        <f t="shared" ref="C1353" si="1132">+C1352+100</f>
        <v>168600.01</v>
      </c>
      <c r="D1353" s="246">
        <v>6859</v>
      </c>
    </row>
    <row r="1354" spans="1:4" x14ac:dyDescent="0.2">
      <c r="A1354" s="247">
        <v>6</v>
      </c>
      <c r="B1354" s="244">
        <f t="shared" si="1076"/>
        <v>60168700.009999998</v>
      </c>
      <c r="C1354" s="246">
        <f t="shared" ref="C1354" si="1133">+C1353+100</f>
        <v>168700.01</v>
      </c>
      <c r="D1354" s="246">
        <v>6697</v>
      </c>
    </row>
    <row r="1355" spans="1:4" x14ac:dyDescent="0.2">
      <c r="A1355" s="247">
        <v>6</v>
      </c>
      <c r="B1355" s="244">
        <f t="shared" si="1076"/>
        <v>60168800.009999998</v>
      </c>
      <c r="C1355" s="246">
        <f t="shared" ref="C1355" si="1134">+C1354+100</f>
        <v>168800.01</v>
      </c>
      <c r="D1355" s="246">
        <v>6534</v>
      </c>
    </row>
    <row r="1356" spans="1:4" x14ac:dyDescent="0.2">
      <c r="A1356" s="247">
        <v>6</v>
      </c>
      <c r="B1356" s="244">
        <f t="shared" si="1076"/>
        <v>60168900.009999998</v>
      </c>
      <c r="C1356" s="246">
        <f t="shared" ref="C1356" si="1135">+C1355+100</f>
        <v>168900.01</v>
      </c>
      <c r="D1356" s="246">
        <v>6372</v>
      </c>
    </row>
    <row r="1357" spans="1:4" x14ac:dyDescent="0.2">
      <c r="A1357" s="247">
        <v>6</v>
      </c>
      <c r="B1357" s="244">
        <f t="shared" si="1076"/>
        <v>60169000.009999998</v>
      </c>
      <c r="C1357" s="246">
        <f t="shared" ref="C1357" si="1136">+C1356+100</f>
        <v>169000.01</v>
      </c>
      <c r="D1357" s="246">
        <v>6210</v>
      </c>
    </row>
    <row r="1358" spans="1:4" x14ac:dyDescent="0.2">
      <c r="A1358" s="247">
        <v>6</v>
      </c>
      <c r="B1358" s="244">
        <f t="shared" si="1076"/>
        <v>60169100.009999998</v>
      </c>
      <c r="C1358" s="246">
        <f t="shared" ref="C1358" si="1137">+C1357+100</f>
        <v>169100.01</v>
      </c>
      <c r="D1358" s="246">
        <v>6049</v>
      </c>
    </row>
    <row r="1359" spans="1:4" x14ac:dyDescent="0.2">
      <c r="A1359" s="247">
        <v>6</v>
      </c>
      <c r="B1359" s="244">
        <f t="shared" si="1076"/>
        <v>60169200.009999998</v>
      </c>
      <c r="C1359" s="246">
        <f t="shared" ref="C1359" si="1138">+C1358+100</f>
        <v>169200.01</v>
      </c>
      <c r="D1359" s="246">
        <v>5887</v>
      </c>
    </row>
    <row r="1360" spans="1:4" x14ac:dyDescent="0.2">
      <c r="A1360" s="247">
        <v>6</v>
      </c>
      <c r="B1360" s="244">
        <f t="shared" si="1076"/>
        <v>60169300.009999998</v>
      </c>
      <c r="C1360" s="246">
        <f t="shared" ref="C1360" si="1139">+C1359+100</f>
        <v>169300.01</v>
      </c>
      <c r="D1360" s="246">
        <v>5726</v>
      </c>
    </row>
    <row r="1361" spans="1:4" x14ac:dyDescent="0.2">
      <c r="A1361" s="247">
        <v>6</v>
      </c>
      <c r="B1361" s="244">
        <f t="shared" si="1076"/>
        <v>60169400.009999998</v>
      </c>
      <c r="C1361" s="246">
        <f t="shared" ref="C1361" si="1140">+C1360+100</f>
        <v>169400.01</v>
      </c>
      <c r="D1361" s="246">
        <v>5564</v>
      </c>
    </row>
    <row r="1362" spans="1:4" x14ac:dyDescent="0.2">
      <c r="A1362" s="247">
        <v>6</v>
      </c>
      <c r="B1362" s="244">
        <f t="shared" ref="B1362:B1425" si="1141">+A1362*10000000+C1362</f>
        <v>60169500.009999998</v>
      </c>
      <c r="C1362" s="246">
        <f t="shared" ref="C1362" si="1142">+C1361+100</f>
        <v>169500.01</v>
      </c>
      <c r="D1362" s="246">
        <v>5403</v>
      </c>
    </row>
    <row r="1363" spans="1:4" x14ac:dyDescent="0.2">
      <c r="A1363" s="247">
        <v>6</v>
      </c>
      <c r="B1363" s="244">
        <f t="shared" si="1141"/>
        <v>60169600.009999998</v>
      </c>
      <c r="C1363" s="246">
        <f t="shared" ref="C1363" si="1143">+C1362+100</f>
        <v>169600.01</v>
      </c>
      <c r="D1363" s="246">
        <v>5242</v>
      </c>
    </row>
    <row r="1364" spans="1:4" x14ac:dyDescent="0.2">
      <c r="A1364" s="247">
        <v>6</v>
      </c>
      <c r="B1364" s="244">
        <f t="shared" si="1141"/>
        <v>60169700.009999998</v>
      </c>
      <c r="C1364" s="246">
        <f t="shared" ref="C1364" si="1144">+C1363+100</f>
        <v>169700.01</v>
      </c>
      <c r="D1364" s="246">
        <v>5081</v>
      </c>
    </row>
    <row r="1365" spans="1:4" x14ac:dyDescent="0.2">
      <c r="A1365" s="247">
        <v>6</v>
      </c>
      <c r="B1365" s="244">
        <f t="shared" si="1141"/>
        <v>60169800.009999998</v>
      </c>
      <c r="C1365" s="246">
        <f t="shared" ref="C1365" si="1145">+C1364+100</f>
        <v>169800.01</v>
      </c>
      <c r="D1365" s="246">
        <v>4920</v>
      </c>
    </row>
    <row r="1366" spans="1:4" x14ac:dyDescent="0.2">
      <c r="A1366" s="247">
        <v>6</v>
      </c>
      <c r="B1366" s="244">
        <f t="shared" si="1141"/>
        <v>60169900.009999998</v>
      </c>
      <c r="C1366" s="246">
        <f t="shared" ref="C1366" si="1146">+C1365+100</f>
        <v>169900.01</v>
      </c>
      <c r="D1366" s="246">
        <v>4760</v>
      </c>
    </row>
    <row r="1367" spans="1:4" x14ac:dyDescent="0.2">
      <c r="A1367" s="247">
        <v>6</v>
      </c>
      <c r="B1367" s="244">
        <f t="shared" si="1141"/>
        <v>60170000.009999998</v>
      </c>
      <c r="C1367" s="246">
        <f t="shared" ref="C1367" si="1147">+C1366+100</f>
        <v>170000.01</v>
      </c>
      <c r="D1367" s="246">
        <v>4599</v>
      </c>
    </row>
    <row r="1368" spans="1:4" x14ac:dyDescent="0.2">
      <c r="A1368" s="247">
        <v>6</v>
      </c>
      <c r="B1368" s="244">
        <f t="shared" si="1141"/>
        <v>60170100.009999998</v>
      </c>
      <c r="C1368" s="246">
        <f t="shared" ref="C1368" si="1148">+C1367+100</f>
        <v>170100.01</v>
      </c>
      <c r="D1368" s="246">
        <v>4439</v>
      </c>
    </row>
    <row r="1369" spans="1:4" x14ac:dyDescent="0.2">
      <c r="A1369" s="247">
        <v>6</v>
      </c>
      <c r="B1369" s="244">
        <f t="shared" si="1141"/>
        <v>60170200.009999998</v>
      </c>
      <c r="C1369" s="246">
        <f t="shared" ref="C1369" si="1149">+C1368+100</f>
        <v>170200.01</v>
      </c>
      <c r="D1369" s="246">
        <v>4278</v>
      </c>
    </row>
    <row r="1370" spans="1:4" x14ac:dyDescent="0.2">
      <c r="A1370" s="247">
        <v>6</v>
      </c>
      <c r="B1370" s="244">
        <f t="shared" si="1141"/>
        <v>60170300.009999998</v>
      </c>
      <c r="C1370" s="246">
        <f t="shared" ref="C1370" si="1150">+C1369+100</f>
        <v>170300.01</v>
      </c>
      <c r="D1370" s="246">
        <v>4118</v>
      </c>
    </row>
    <row r="1371" spans="1:4" x14ac:dyDescent="0.2">
      <c r="A1371" s="247">
        <v>6</v>
      </c>
      <c r="B1371" s="244">
        <f t="shared" si="1141"/>
        <v>60170400.009999998</v>
      </c>
      <c r="C1371" s="246">
        <f t="shared" ref="C1371" si="1151">+C1370+100</f>
        <v>170400.01</v>
      </c>
      <c r="D1371" s="246">
        <v>3958</v>
      </c>
    </row>
    <row r="1372" spans="1:4" x14ac:dyDescent="0.2">
      <c r="A1372" s="247">
        <v>6</v>
      </c>
      <c r="B1372" s="244">
        <f t="shared" si="1141"/>
        <v>60170500.009999998</v>
      </c>
      <c r="C1372" s="246">
        <f t="shared" ref="C1372" si="1152">+C1371+100</f>
        <v>170500.01</v>
      </c>
      <c r="D1372" s="246">
        <v>3798</v>
      </c>
    </row>
    <row r="1373" spans="1:4" x14ac:dyDescent="0.2">
      <c r="A1373" s="247">
        <v>6</v>
      </c>
      <c r="B1373" s="244">
        <f t="shared" si="1141"/>
        <v>60170600.009999998</v>
      </c>
      <c r="C1373" s="246">
        <f t="shared" ref="C1373" si="1153">+C1372+100</f>
        <v>170600.01</v>
      </c>
      <c r="D1373" s="246">
        <v>3639</v>
      </c>
    </row>
    <row r="1374" spans="1:4" x14ac:dyDescent="0.2">
      <c r="A1374" s="247">
        <v>6</v>
      </c>
      <c r="B1374" s="244">
        <f t="shared" si="1141"/>
        <v>60170700.009999998</v>
      </c>
      <c r="C1374" s="246">
        <f t="shared" ref="C1374" si="1154">+C1373+100</f>
        <v>170700.01</v>
      </c>
      <c r="D1374" s="246">
        <v>3479</v>
      </c>
    </row>
    <row r="1375" spans="1:4" x14ac:dyDescent="0.2">
      <c r="A1375" s="247">
        <v>6</v>
      </c>
      <c r="B1375" s="244">
        <f t="shared" si="1141"/>
        <v>60170800.009999998</v>
      </c>
      <c r="C1375" s="246">
        <f t="shared" ref="C1375" si="1155">+C1374+100</f>
        <v>170800.01</v>
      </c>
      <c r="D1375" s="246">
        <v>3320</v>
      </c>
    </row>
    <row r="1376" spans="1:4" x14ac:dyDescent="0.2">
      <c r="A1376" s="247">
        <v>6</v>
      </c>
      <c r="B1376" s="244">
        <f t="shared" si="1141"/>
        <v>60170900.009999998</v>
      </c>
      <c r="C1376" s="246">
        <f t="shared" ref="C1376" si="1156">+C1375+100</f>
        <v>170900.01</v>
      </c>
      <c r="D1376" s="246">
        <v>3160</v>
      </c>
    </row>
    <row r="1377" spans="1:4" x14ac:dyDescent="0.2">
      <c r="A1377" s="247">
        <v>6</v>
      </c>
      <c r="B1377" s="244">
        <f t="shared" si="1141"/>
        <v>60171000.009999998</v>
      </c>
      <c r="C1377" s="246">
        <f t="shared" ref="C1377" si="1157">+C1376+100</f>
        <v>171000.01</v>
      </c>
      <c r="D1377" s="246">
        <v>3001</v>
      </c>
    </row>
    <row r="1378" spans="1:4" x14ac:dyDescent="0.2">
      <c r="A1378" s="247">
        <v>6</v>
      </c>
      <c r="B1378" s="244">
        <f t="shared" si="1141"/>
        <v>60171100.009999998</v>
      </c>
      <c r="C1378" s="246">
        <f t="shared" ref="C1378" si="1158">+C1377+100</f>
        <v>171100.01</v>
      </c>
      <c r="D1378" s="246">
        <v>2842</v>
      </c>
    </row>
    <row r="1379" spans="1:4" x14ac:dyDescent="0.2">
      <c r="A1379" s="247">
        <v>6</v>
      </c>
      <c r="B1379" s="244">
        <f t="shared" si="1141"/>
        <v>60171200.009999998</v>
      </c>
      <c r="C1379" s="246">
        <f t="shared" ref="C1379" si="1159">+C1378+100</f>
        <v>171200.01</v>
      </c>
      <c r="D1379" s="246">
        <v>2683</v>
      </c>
    </row>
    <row r="1380" spans="1:4" x14ac:dyDescent="0.2">
      <c r="A1380" s="247">
        <v>6</v>
      </c>
      <c r="B1380" s="244">
        <f t="shared" si="1141"/>
        <v>60171300.009999998</v>
      </c>
      <c r="C1380" s="246">
        <f t="shared" ref="C1380" si="1160">+C1379+100</f>
        <v>171300.01</v>
      </c>
      <c r="D1380" s="246">
        <v>2524</v>
      </c>
    </row>
    <row r="1381" spans="1:4" x14ac:dyDescent="0.2">
      <c r="A1381" s="247">
        <v>6</v>
      </c>
      <c r="B1381" s="244">
        <f t="shared" si="1141"/>
        <v>60171400.009999998</v>
      </c>
      <c r="C1381" s="246">
        <f t="shared" ref="C1381" si="1161">+C1380+100</f>
        <v>171400.01</v>
      </c>
      <c r="D1381" s="246">
        <v>2366</v>
      </c>
    </row>
    <row r="1382" spans="1:4" x14ac:dyDescent="0.2">
      <c r="A1382" s="247">
        <v>6</v>
      </c>
      <c r="B1382" s="244">
        <f t="shared" si="1141"/>
        <v>60171500.009999998</v>
      </c>
      <c r="C1382" s="246">
        <f t="shared" ref="C1382" si="1162">+C1381+100</f>
        <v>171500.01</v>
      </c>
      <c r="D1382" s="246">
        <v>2207</v>
      </c>
    </row>
    <row r="1383" spans="1:4" x14ac:dyDescent="0.2">
      <c r="A1383" s="247">
        <v>6</v>
      </c>
      <c r="B1383" s="244">
        <f t="shared" si="1141"/>
        <v>60171600.009999998</v>
      </c>
      <c r="C1383" s="246">
        <f t="shared" ref="C1383" si="1163">+C1382+100</f>
        <v>171600.01</v>
      </c>
      <c r="D1383" s="246">
        <v>2049</v>
      </c>
    </row>
    <row r="1384" spans="1:4" x14ac:dyDescent="0.2">
      <c r="A1384" s="247">
        <v>6</v>
      </c>
      <c r="B1384" s="244">
        <f t="shared" si="1141"/>
        <v>60171700.009999998</v>
      </c>
      <c r="C1384" s="246">
        <f t="shared" ref="C1384" si="1164">+C1383+100</f>
        <v>171700.01</v>
      </c>
      <c r="D1384" s="246">
        <v>1890</v>
      </c>
    </row>
    <row r="1385" spans="1:4" x14ac:dyDescent="0.2">
      <c r="A1385" s="247">
        <v>6</v>
      </c>
      <c r="B1385" s="244">
        <f t="shared" si="1141"/>
        <v>60171800.009999998</v>
      </c>
      <c r="C1385" s="246">
        <f t="shared" ref="C1385" si="1165">+C1384+100</f>
        <v>171800.01</v>
      </c>
      <c r="D1385" s="246">
        <v>1732</v>
      </c>
    </row>
    <row r="1386" spans="1:4" x14ac:dyDescent="0.2">
      <c r="A1386" s="247">
        <v>6</v>
      </c>
      <c r="B1386" s="244">
        <f t="shared" si="1141"/>
        <v>60171900.009999998</v>
      </c>
      <c r="C1386" s="246">
        <f t="shared" ref="C1386" si="1166">+C1385+100</f>
        <v>171900.01</v>
      </c>
      <c r="D1386" s="246">
        <v>1574</v>
      </c>
    </row>
    <row r="1387" spans="1:4" x14ac:dyDescent="0.2">
      <c r="A1387" s="247">
        <v>6</v>
      </c>
      <c r="B1387" s="244">
        <f t="shared" si="1141"/>
        <v>60172000.009999998</v>
      </c>
      <c r="C1387" s="246">
        <f t="shared" ref="C1387" si="1167">+C1386+100</f>
        <v>172000.01</v>
      </c>
      <c r="D1387" s="246">
        <v>1416</v>
      </c>
    </row>
    <row r="1388" spans="1:4" x14ac:dyDescent="0.2">
      <c r="A1388" s="247">
        <v>6</v>
      </c>
      <c r="B1388" s="244">
        <f t="shared" si="1141"/>
        <v>60172100.009999998</v>
      </c>
      <c r="C1388" s="246">
        <f t="shared" ref="C1388" si="1168">+C1387+100</f>
        <v>172100.01</v>
      </c>
      <c r="D1388" s="246">
        <v>1258</v>
      </c>
    </row>
    <row r="1389" spans="1:4" x14ac:dyDescent="0.2">
      <c r="A1389" s="247">
        <v>6</v>
      </c>
      <c r="B1389" s="244">
        <f t="shared" si="1141"/>
        <v>60172200.009999998</v>
      </c>
      <c r="C1389" s="246">
        <f t="shared" ref="C1389" si="1169">+C1388+100</f>
        <v>172200.01</v>
      </c>
      <c r="D1389" s="246">
        <v>1101</v>
      </c>
    </row>
    <row r="1390" spans="1:4" x14ac:dyDescent="0.2">
      <c r="A1390" s="247">
        <v>6</v>
      </c>
      <c r="B1390" s="244">
        <f t="shared" si="1141"/>
        <v>60172300.009999998</v>
      </c>
      <c r="C1390" s="246">
        <f t="shared" ref="C1390" si="1170">+C1389+100</f>
        <v>172300.01</v>
      </c>
      <c r="D1390" s="246">
        <v>943</v>
      </c>
    </row>
    <row r="1391" spans="1:4" x14ac:dyDescent="0.2">
      <c r="A1391" s="247">
        <v>6</v>
      </c>
      <c r="B1391" s="244">
        <f t="shared" si="1141"/>
        <v>60172400.009999998</v>
      </c>
      <c r="C1391" s="246">
        <f t="shared" ref="C1391" si="1171">+C1390+100</f>
        <v>172400.01</v>
      </c>
      <c r="D1391" s="246">
        <v>786</v>
      </c>
    </row>
    <row r="1392" spans="1:4" x14ac:dyDescent="0.2">
      <c r="A1392" s="247">
        <v>6</v>
      </c>
      <c r="B1392" s="244">
        <f t="shared" si="1141"/>
        <v>60172500.009999998</v>
      </c>
      <c r="C1392" s="246">
        <f t="shared" ref="C1392" si="1172">+C1391+100</f>
        <v>172500.01</v>
      </c>
      <c r="D1392" s="246">
        <v>628</v>
      </c>
    </row>
    <row r="1393" spans="1:4" x14ac:dyDescent="0.2">
      <c r="A1393" s="247">
        <v>6</v>
      </c>
      <c r="B1393" s="244">
        <f t="shared" si="1141"/>
        <v>60172600.009999998</v>
      </c>
      <c r="C1393" s="246">
        <f t="shared" ref="C1393" si="1173">+C1392+100</f>
        <v>172600.01</v>
      </c>
      <c r="D1393" s="246">
        <v>471</v>
      </c>
    </row>
    <row r="1394" spans="1:4" x14ac:dyDescent="0.2">
      <c r="A1394" s="247">
        <v>6</v>
      </c>
      <c r="B1394" s="244">
        <f t="shared" si="1141"/>
        <v>60172700.009999998</v>
      </c>
      <c r="C1394" s="246">
        <f t="shared" ref="C1394" si="1174">+C1393+100</f>
        <v>172700.01</v>
      </c>
      <c r="D1394" s="246">
        <v>314</v>
      </c>
    </row>
    <row r="1395" spans="1:4" x14ac:dyDescent="0.2">
      <c r="A1395" s="247">
        <v>6</v>
      </c>
      <c r="B1395" s="244">
        <f t="shared" si="1141"/>
        <v>60172800.009999998</v>
      </c>
      <c r="C1395" s="246">
        <f t="shared" ref="C1395" si="1175">+C1394+100</f>
        <v>172800.01</v>
      </c>
      <c r="D1395" s="246">
        <v>157</v>
      </c>
    </row>
    <row r="1396" spans="1:4" x14ac:dyDescent="0.2">
      <c r="A1396" s="247">
        <v>6</v>
      </c>
      <c r="B1396" s="244">
        <f t="shared" si="1141"/>
        <v>60172900.009999998</v>
      </c>
      <c r="C1396" s="246">
        <f t="shared" ref="C1396" si="1176">+C1395+100</f>
        <v>172900.01</v>
      </c>
      <c r="D1396" s="246">
        <v>0</v>
      </c>
    </row>
    <row r="1397" spans="1:4" x14ac:dyDescent="0.2">
      <c r="A1397" s="247">
        <v>7</v>
      </c>
      <c r="B1397" s="244">
        <f t="shared" si="1141"/>
        <v>70150000.010000005</v>
      </c>
      <c r="C1397" s="246">
        <v>150000.01</v>
      </c>
      <c r="D1397" s="246">
        <v>42979</v>
      </c>
    </row>
    <row r="1398" spans="1:4" x14ac:dyDescent="0.2">
      <c r="A1398" s="247">
        <v>7</v>
      </c>
      <c r="B1398" s="244">
        <f t="shared" si="1141"/>
        <v>70150100.010000005</v>
      </c>
      <c r="C1398" s="246">
        <f>+C1397+100</f>
        <v>150100.01</v>
      </c>
      <c r="D1398" s="246">
        <v>42609</v>
      </c>
    </row>
    <row r="1399" spans="1:4" x14ac:dyDescent="0.2">
      <c r="A1399" s="247">
        <v>7</v>
      </c>
      <c r="B1399" s="244">
        <f t="shared" si="1141"/>
        <v>70150200.010000005</v>
      </c>
      <c r="C1399" s="246">
        <f t="shared" ref="C1399" si="1177">+C1398+100</f>
        <v>150200.01</v>
      </c>
      <c r="D1399" s="246">
        <v>42270</v>
      </c>
    </row>
    <row r="1400" spans="1:4" x14ac:dyDescent="0.2">
      <c r="A1400" s="247">
        <v>7</v>
      </c>
      <c r="B1400" s="244">
        <f t="shared" si="1141"/>
        <v>70150300.010000005</v>
      </c>
      <c r="C1400" s="246">
        <f t="shared" ref="C1400" si="1178">+C1399+100</f>
        <v>150300.01</v>
      </c>
      <c r="D1400" s="246">
        <v>41950</v>
      </c>
    </row>
    <row r="1401" spans="1:4" x14ac:dyDescent="0.2">
      <c r="A1401" s="247">
        <v>7</v>
      </c>
      <c r="B1401" s="244">
        <f t="shared" si="1141"/>
        <v>70150400.010000005</v>
      </c>
      <c r="C1401" s="246">
        <f t="shared" ref="C1401" si="1179">+C1400+100</f>
        <v>150400.01</v>
      </c>
      <c r="D1401" s="246">
        <v>41644</v>
      </c>
    </row>
    <row r="1402" spans="1:4" x14ac:dyDescent="0.2">
      <c r="A1402" s="247">
        <v>7</v>
      </c>
      <c r="B1402" s="244">
        <f t="shared" si="1141"/>
        <v>70150500.010000005</v>
      </c>
      <c r="C1402" s="246">
        <f t="shared" ref="C1402" si="1180">+C1401+100</f>
        <v>150500.01</v>
      </c>
      <c r="D1402" s="246">
        <v>41348</v>
      </c>
    </row>
    <row r="1403" spans="1:4" x14ac:dyDescent="0.2">
      <c r="A1403" s="247">
        <v>7</v>
      </c>
      <c r="B1403" s="244">
        <f t="shared" si="1141"/>
        <v>70150600.010000005</v>
      </c>
      <c r="C1403" s="246">
        <f t="shared" ref="C1403" si="1181">+C1402+100</f>
        <v>150600.01</v>
      </c>
      <c r="D1403" s="246">
        <v>41061</v>
      </c>
    </row>
    <row r="1404" spans="1:4" x14ac:dyDescent="0.2">
      <c r="A1404" s="247">
        <v>7</v>
      </c>
      <c r="B1404" s="244">
        <f t="shared" si="1141"/>
        <v>70150700.010000005</v>
      </c>
      <c r="C1404" s="246">
        <f t="shared" ref="C1404" si="1182">+C1403+100</f>
        <v>150700.01</v>
      </c>
      <c r="D1404" s="246">
        <v>40780</v>
      </c>
    </row>
    <row r="1405" spans="1:4" x14ac:dyDescent="0.2">
      <c r="A1405" s="247">
        <v>7</v>
      </c>
      <c r="B1405" s="244">
        <f t="shared" si="1141"/>
        <v>70150800.010000005</v>
      </c>
      <c r="C1405" s="246">
        <f t="shared" ref="C1405" si="1183">+C1404+100</f>
        <v>150800.01</v>
      </c>
      <c r="D1405" s="246">
        <v>40505</v>
      </c>
    </row>
    <row r="1406" spans="1:4" x14ac:dyDescent="0.2">
      <c r="A1406" s="247">
        <v>7</v>
      </c>
      <c r="B1406" s="244">
        <f t="shared" si="1141"/>
        <v>70150900.010000005</v>
      </c>
      <c r="C1406" s="246">
        <f t="shared" ref="C1406" si="1184">+C1405+100</f>
        <v>150900.01</v>
      </c>
      <c r="D1406" s="246">
        <v>40236</v>
      </c>
    </row>
    <row r="1407" spans="1:4" x14ac:dyDescent="0.2">
      <c r="A1407" s="247">
        <v>7</v>
      </c>
      <c r="B1407" s="244">
        <f t="shared" si="1141"/>
        <v>70151000.010000005</v>
      </c>
      <c r="C1407" s="246">
        <f t="shared" ref="C1407" si="1185">+C1406+100</f>
        <v>151000.01</v>
      </c>
      <c r="D1407" s="246">
        <v>39971</v>
      </c>
    </row>
    <row r="1408" spans="1:4" x14ac:dyDescent="0.2">
      <c r="A1408" s="247">
        <v>7</v>
      </c>
      <c r="B1408" s="244">
        <f t="shared" si="1141"/>
        <v>70151100.010000005</v>
      </c>
      <c r="C1408" s="246">
        <f t="shared" ref="C1408" si="1186">+C1407+100</f>
        <v>151100.01</v>
      </c>
      <c r="D1408" s="246">
        <v>39710</v>
      </c>
    </row>
    <row r="1409" spans="1:4" x14ac:dyDescent="0.2">
      <c r="A1409" s="247">
        <v>7</v>
      </c>
      <c r="B1409" s="244">
        <f t="shared" si="1141"/>
        <v>70151200.010000005</v>
      </c>
      <c r="C1409" s="246">
        <f t="shared" ref="C1409" si="1187">+C1408+100</f>
        <v>151200.01</v>
      </c>
      <c r="D1409" s="246">
        <v>39452</v>
      </c>
    </row>
    <row r="1410" spans="1:4" x14ac:dyDescent="0.2">
      <c r="A1410" s="247">
        <v>7</v>
      </c>
      <c r="B1410" s="244">
        <f t="shared" si="1141"/>
        <v>70151300.010000005</v>
      </c>
      <c r="C1410" s="246">
        <f t="shared" ref="C1410" si="1188">+C1409+100</f>
        <v>151300.01</v>
      </c>
      <c r="D1410" s="246">
        <v>39199</v>
      </c>
    </row>
    <row r="1411" spans="1:4" x14ac:dyDescent="0.2">
      <c r="A1411" s="247">
        <v>7</v>
      </c>
      <c r="B1411" s="244">
        <f t="shared" si="1141"/>
        <v>70151400.010000005</v>
      </c>
      <c r="C1411" s="246">
        <f t="shared" ref="C1411" si="1189">+C1410+100</f>
        <v>151400.01</v>
      </c>
      <c r="D1411" s="246">
        <v>38948</v>
      </c>
    </row>
    <row r="1412" spans="1:4" x14ac:dyDescent="0.2">
      <c r="A1412" s="247">
        <v>7</v>
      </c>
      <c r="B1412" s="244">
        <f t="shared" si="1141"/>
        <v>70151500.010000005</v>
      </c>
      <c r="C1412" s="246">
        <f t="shared" ref="C1412" si="1190">+C1411+100</f>
        <v>151500.01</v>
      </c>
      <c r="D1412" s="246">
        <v>38700</v>
      </c>
    </row>
    <row r="1413" spans="1:4" x14ac:dyDescent="0.2">
      <c r="A1413" s="247">
        <v>7</v>
      </c>
      <c r="B1413" s="244">
        <f t="shared" si="1141"/>
        <v>70151600.010000005</v>
      </c>
      <c r="C1413" s="246">
        <f t="shared" ref="C1413" si="1191">+C1412+100</f>
        <v>151600.01</v>
      </c>
      <c r="D1413" s="246">
        <v>38454</v>
      </c>
    </row>
    <row r="1414" spans="1:4" x14ac:dyDescent="0.2">
      <c r="A1414" s="247">
        <v>7</v>
      </c>
      <c r="B1414" s="244">
        <f t="shared" si="1141"/>
        <v>70151700.010000005</v>
      </c>
      <c r="C1414" s="246">
        <f t="shared" ref="C1414" si="1192">+C1413+100</f>
        <v>151700.01</v>
      </c>
      <c r="D1414" s="246">
        <v>38211</v>
      </c>
    </row>
    <row r="1415" spans="1:4" x14ac:dyDescent="0.2">
      <c r="A1415" s="247">
        <v>7</v>
      </c>
      <c r="B1415" s="244">
        <f t="shared" si="1141"/>
        <v>70151800.010000005</v>
      </c>
      <c r="C1415" s="246">
        <f t="shared" ref="C1415" si="1193">+C1414+100</f>
        <v>151800.01</v>
      </c>
      <c r="D1415" s="246">
        <v>37970</v>
      </c>
    </row>
    <row r="1416" spans="1:4" x14ac:dyDescent="0.2">
      <c r="A1416" s="247">
        <v>7</v>
      </c>
      <c r="B1416" s="244">
        <f t="shared" si="1141"/>
        <v>70151900.010000005</v>
      </c>
      <c r="C1416" s="246">
        <f t="shared" ref="C1416" si="1194">+C1415+100</f>
        <v>151900.01</v>
      </c>
      <c r="D1416" s="246">
        <v>37732</v>
      </c>
    </row>
    <row r="1417" spans="1:4" x14ac:dyDescent="0.2">
      <c r="A1417" s="247">
        <v>7</v>
      </c>
      <c r="B1417" s="244">
        <f t="shared" si="1141"/>
        <v>70152000.010000005</v>
      </c>
      <c r="C1417" s="246">
        <f t="shared" ref="C1417" si="1195">+C1416+100</f>
        <v>152000.01</v>
      </c>
      <c r="D1417" s="246">
        <v>37495</v>
      </c>
    </row>
    <row r="1418" spans="1:4" x14ac:dyDescent="0.2">
      <c r="A1418" s="247">
        <v>7</v>
      </c>
      <c r="B1418" s="244">
        <f t="shared" si="1141"/>
        <v>70152100.010000005</v>
      </c>
      <c r="C1418" s="246">
        <f t="shared" ref="C1418" si="1196">+C1417+100</f>
        <v>152100.01</v>
      </c>
      <c r="D1418" s="246">
        <v>37261</v>
      </c>
    </row>
    <row r="1419" spans="1:4" x14ac:dyDescent="0.2">
      <c r="A1419" s="247">
        <v>7</v>
      </c>
      <c r="B1419" s="244">
        <f t="shared" si="1141"/>
        <v>70152200.010000005</v>
      </c>
      <c r="C1419" s="246">
        <f t="shared" ref="C1419" si="1197">+C1418+100</f>
        <v>152200.01</v>
      </c>
      <c r="D1419" s="246">
        <v>37028</v>
      </c>
    </row>
    <row r="1420" spans="1:4" x14ac:dyDescent="0.2">
      <c r="A1420" s="247">
        <v>7</v>
      </c>
      <c r="B1420" s="244">
        <f t="shared" si="1141"/>
        <v>70152300.010000005</v>
      </c>
      <c r="C1420" s="246">
        <f t="shared" ref="C1420" si="1198">+C1419+100</f>
        <v>152300.01</v>
      </c>
      <c r="D1420" s="246">
        <v>36797</v>
      </c>
    </row>
    <row r="1421" spans="1:4" x14ac:dyDescent="0.2">
      <c r="A1421" s="247">
        <v>7</v>
      </c>
      <c r="B1421" s="244">
        <f t="shared" si="1141"/>
        <v>70152400.010000005</v>
      </c>
      <c r="C1421" s="246">
        <f t="shared" ref="C1421" si="1199">+C1420+100</f>
        <v>152400.01</v>
      </c>
      <c r="D1421" s="246">
        <v>36567</v>
      </c>
    </row>
    <row r="1422" spans="1:4" x14ac:dyDescent="0.2">
      <c r="A1422" s="247">
        <v>7</v>
      </c>
      <c r="B1422" s="244">
        <f t="shared" si="1141"/>
        <v>70152500.010000005</v>
      </c>
      <c r="C1422" s="246">
        <f t="shared" ref="C1422" si="1200">+C1421+100</f>
        <v>152500.01</v>
      </c>
      <c r="D1422" s="246">
        <v>36339</v>
      </c>
    </row>
    <row r="1423" spans="1:4" x14ac:dyDescent="0.2">
      <c r="A1423" s="247">
        <v>7</v>
      </c>
      <c r="B1423" s="244">
        <f t="shared" si="1141"/>
        <v>70152600.010000005</v>
      </c>
      <c r="C1423" s="246">
        <f t="shared" ref="C1423" si="1201">+C1422+100</f>
        <v>152600.01</v>
      </c>
      <c r="D1423" s="246">
        <v>36113</v>
      </c>
    </row>
    <row r="1424" spans="1:4" x14ac:dyDescent="0.2">
      <c r="A1424" s="247">
        <v>7</v>
      </c>
      <c r="B1424" s="244">
        <f t="shared" si="1141"/>
        <v>70152700.010000005</v>
      </c>
      <c r="C1424" s="246">
        <f t="shared" ref="C1424" si="1202">+C1423+100</f>
        <v>152700.01</v>
      </c>
      <c r="D1424" s="246">
        <v>35888</v>
      </c>
    </row>
    <row r="1425" spans="1:4" x14ac:dyDescent="0.2">
      <c r="A1425" s="247">
        <v>7</v>
      </c>
      <c r="B1425" s="244">
        <f t="shared" si="1141"/>
        <v>70152800.010000005</v>
      </c>
      <c r="C1425" s="246">
        <f t="shared" ref="C1425" si="1203">+C1424+100</f>
        <v>152800.01</v>
      </c>
      <c r="D1425" s="246">
        <v>35664</v>
      </c>
    </row>
    <row r="1426" spans="1:4" x14ac:dyDescent="0.2">
      <c r="A1426" s="247">
        <v>7</v>
      </c>
      <c r="B1426" s="244">
        <f t="shared" ref="B1426:B1489" si="1204">+A1426*10000000+C1426</f>
        <v>70152900.010000005</v>
      </c>
      <c r="C1426" s="246">
        <f t="shared" ref="C1426" si="1205">+C1425+100</f>
        <v>152900.01</v>
      </c>
      <c r="D1426" s="246">
        <v>35442</v>
      </c>
    </row>
    <row r="1427" spans="1:4" x14ac:dyDescent="0.2">
      <c r="A1427" s="247">
        <v>7</v>
      </c>
      <c r="B1427" s="244">
        <f t="shared" si="1204"/>
        <v>70153000.010000005</v>
      </c>
      <c r="C1427" s="246">
        <f t="shared" ref="C1427" si="1206">+C1426+100</f>
        <v>153000.01</v>
      </c>
      <c r="D1427" s="246">
        <v>35221</v>
      </c>
    </row>
    <row r="1428" spans="1:4" x14ac:dyDescent="0.2">
      <c r="A1428" s="247">
        <v>7</v>
      </c>
      <c r="B1428" s="244">
        <f t="shared" si="1204"/>
        <v>70153100.010000005</v>
      </c>
      <c r="C1428" s="246">
        <f t="shared" ref="C1428" si="1207">+C1427+100</f>
        <v>153100.01</v>
      </c>
      <c r="D1428" s="246">
        <v>35001</v>
      </c>
    </row>
    <row r="1429" spans="1:4" x14ac:dyDescent="0.2">
      <c r="A1429" s="247">
        <v>7</v>
      </c>
      <c r="B1429" s="244">
        <f t="shared" si="1204"/>
        <v>70153200.010000005</v>
      </c>
      <c r="C1429" s="246">
        <f t="shared" ref="C1429" si="1208">+C1428+100</f>
        <v>153200.01</v>
      </c>
      <c r="D1429" s="246">
        <v>34782</v>
      </c>
    </row>
    <row r="1430" spans="1:4" x14ac:dyDescent="0.2">
      <c r="A1430" s="247">
        <v>7</v>
      </c>
      <c r="B1430" s="244">
        <f t="shared" si="1204"/>
        <v>70153300.010000005</v>
      </c>
      <c r="C1430" s="246">
        <f t="shared" ref="C1430" si="1209">+C1429+100</f>
        <v>153300.01</v>
      </c>
      <c r="D1430" s="246">
        <v>34565</v>
      </c>
    </row>
    <row r="1431" spans="1:4" x14ac:dyDescent="0.2">
      <c r="A1431" s="247">
        <v>7</v>
      </c>
      <c r="B1431" s="244">
        <f t="shared" si="1204"/>
        <v>70153400.010000005</v>
      </c>
      <c r="C1431" s="246">
        <f t="shared" ref="C1431" si="1210">+C1430+100</f>
        <v>153400.01</v>
      </c>
      <c r="D1431" s="246">
        <v>34348</v>
      </c>
    </row>
    <row r="1432" spans="1:4" x14ac:dyDescent="0.2">
      <c r="A1432" s="247">
        <v>7</v>
      </c>
      <c r="B1432" s="244">
        <f t="shared" si="1204"/>
        <v>70153500.010000005</v>
      </c>
      <c r="C1432" s="246">
        <f t="shared" ref="C1432" si="1211">+C1431+100</f>
        <v>153500.01</v>
      </c>
      <c r="D1432" s="246">
        <v>34133</v>
      </c>
    </row>
    <row r="1433" spans="1:4" x14ac:dyDescent="0.2">
      <c r="A1433" s="247">
        <v>7</v>
      </c>
      <c r="B1433" s="244">
        <f t="shared" si="1204"/>
        <v>70153600.010000005</v>
      </c>
      <c r="C1433" s="246">
        <f t="shared" ref="C1433" si="1212">+C1432+100</f>
        <v>153600.01</v>
      </c>
      <c r="D1433" s="246">
        <v>33918</v>
      </c>
    </row>
    <row r="1434" spans="1:4" x14ac:dyDescent="0.2">
      <c r="A1434" s="247">
        <v>7</v>
      </c>
      <c r="B1434" s="244">
        <f t="shared" si="1204"/>
        <v>70153700.010000005</v>
      </c>
      <c r="C1434" s="246">
        <f t="shared" ref="C1434" si="1213">+C1433+100</f>
        <v>153700.01</v>
      </c>
      <c r="D1434" s="246">
        <v>33705</v>
      </c>
    </row>
    <row r="1435" spans="1:4" x14ac:dyDescent="0.2">
      <c r="A1435" s="247">
        <v>7</v>
      </c>
      <c r="B1435" s="244">
        <f t="shared" si="1204"/>
        <v>70153800.010000005</v>
      </c>
      <c r="C1435" s="246">
        <f t="shared" ref="C1435" si="1214">+C1434+100</f>
        <v>153800.01</v>
      </c>
      <c r="D1435" s="246">
        <v>33492</v>
      </c>
    </row>
    <row r="1436" spans="1:4" x14ac:dyDescent="0.2">
      <c r="A1436" s="247">
        <v>7</v>
      </c>
      <c r="B1436" s="244">
        <f t="shared" si="1204"/>
        <v>70153900.010000005</v>
      </c>
      <c r="C1436" s="246">
        <f t="shared" ref="C1436" si="1215">+C1435+100</f>
        <v>153900.01</v>
      </c>
      <c r="D1436" s="246">
        <v>33281</v>
      </c>
    </row>
    <row r="1437" spans="1:4" x14ac:dyDescent="0.2">
      <c r="A1437" s="247">
        <v>7</v>
      </c>
      <c r="B1437" s="244">
        <f t="shared" si="1204"/>
        <v>70154000.010000005</v>
      </c>
      <c r="C1437" s="246">
        <f t="shared" ref="C1437" si="1216">+C1436+100</f>
        <v>154000.01</v>
      </c>
      <c r="D1437" s="246">
        <v>33070</v>
      </c>
    </row>
    <row r="1438" spans="1:4" x14ac:dyDescent="0.2">
      <c r="A1438" s="247">
        <v>7</v>
      </c>
      <c r="B1438" s="244">
        <f t="shared" si="1204"/>
        <v>70154100.010000005</v>
      </c>
      <c r="C1438" s="246">
        <f t="shared" ref="C1438" si="1217">+C1437+100</f>
        <v>154100.01</v>
      </c>
      <c r="D1438" s="246">
        <v>32860</v>
      </c>
    </row>
    <row r="1439" spans="1:4" x14ac:dyDescent="0.2">
      <c r="A1439" s="247">
        <v>7</v>
      </c>
      <c r="B1439" s="244">
        <f t="shared" si="1204"/>
        <v>70154200.010000005</v>
      </c>
      <c r="C1439" s="246">
        <f t="shared" ref="C1439" si="1218">+C1438+100</f>
        <v>154200.01</v>
      </c>
      <c r="D1439" s="246">
        <v>32651</v>
      </c>
    </row>
    <row r="1440" spans="1:4" x14ac:dyDescent="0.2">
      <c r="A1440" s="247">
        <v>7</v>
      </c>
      <c r="B1440" s="244">
        <f t="shared" si="1204"/>
        <v>70154300.010000005</v>
      </c>
      <c r="C1440" s="246">
        <f t="shared" ref="C1440" si="1219">+C1439+100</f>
        <v>154300.01</v>
      </c>
      <c r="D1440" s="246">
        <v>32443</v>
      </c>
    </row>
    <row r="1441" spans="1:4" x14ac:dyDescent="0.2">
      <c r="A1441" s="247">
        <v>7</v>
      </c>
      <c r="B1441" s="244">
        <f t="shared" si="1204"/>
        <v>70154400.010000005</v>
      </c>
      <c r="C1441" s="246">
        <f t="shared" ref="C1441" si="1220">+C1440+100</f>
        <v>154400.01</v>
      </c>
      <c r="D1441" s="246">
        <v>32236</v>
      </c>
    </row>
    <row r="1442" spans="1:4" x14ac:dyDescent="0.2">
      <c r="A1442" s="247">
        <v>7</v>
      </c>
      <c r="B1442" s="244">
        <f t="shared" si="1204"/>
        <v>70154500.010000005</v>
      </c>
      <c r="C1442" s="246">
        <f t="shared" ref="C1442" si="1221">+C1441+100</f>
        <v>154500.01</v>
      </c>
      <c r="D1442" s="246">
        <v>32029</v>
      </c>
    </row>
    <row r="1443" spans="1:4" x14ac:dyDescent="0.2">
      <c r="A1443" s="247">
        <v>7</v>
      </c>
      <c r="B1443" s="244">
        <f t="shared" si="1204"/>
        <v>70154600.010000005</v>
      </c>
      <c r="C1443" s="246">
        <f t="shared" ref="C1443" si="1222">+C1442+100</f>
        <v>154600.01</v>
      </c>
      <c r="D1443" s="246">
        <v>31824</v>
      </c>
    </row>
    <row r="1444" spans="1:4" x14ac:dyDescent="0.2">
      <c r="A1444" s="247">
        <v>7</v>
      </c>
      <c r="B1444" s="244">
        <f t="shared" si="1204"/>
        <v>70154700.010000005</v>
      </c>
      <c r="C1444" s="246">
        <f t="shared" ref="C1444" si="1223">+C1443+100</f>
        <v>154700.01</v>
      </c>
      <c r="D1444" s="246">
        <v>31618</v>
      </c>
    </row>
    <row r="1445" spans="1:4" x14ac:dyDescent="0.2">
      <c r="A1445" s="247">
        <v>7</v>
      </c>
      <c r="B1445" s="244">
        <f t="shared" si="1204"/>
        <v>70154800.010000005</v>
      </c>
      <c r="C1445" s="246">
        <f t="shared" ref="C1445" si="1224">+C1444+100</f>
        <v>154800.01</v>
      </c>
      <c r="D1445" s="246">
        <v>31414</v>
      </c>
    </row>
    <row r="1446" spans="1:4" x14ac:dyDescent="0.2">
      <c r="A1446" s="247">
        <v>7</v>
      </c>
      <c r="B1446" s="244">
        <f t="shared" si="1204"/>
        <v>70154900.010000005</v>
      </c>
      <c r="C1446" s="246">
        <f t="shared" ref="C1446" si="1225">+C1445+100</f>
        <v>154900.01</v>
      </c>
      <c r="D1446" s="246">
        <v>31211</v>
      </c>
    </row>
    <row r="1447" spans="1:4" x14ac:dyDescent="0.2">
      <c r="A1447" s="247">
        <v>7</v>
      </c>
      <c r="B1447" s="244">
        <f t="shared" si="1204"/>
        <v>70155000.010000005</v>
      </c>
      <c r="C1447" s="246">
        <f t="shared" ref="C1447" si="1226">+C1446+100</f>
        <v>155000.01</v>
      </c>
      <c r="D1447" s="246">
        <v>31008</v>
      </c>
    </row>
    <row r="1448" spans="1:4" x14ac:dyDescent="0.2">
      <c r="A1448" s="247">
        <v>7</v>
      </c>
      <c r="B1448" s="244">
        <f t="shared" si="1204"/>
        <v>70155100.010000005</v>
      </c>
      <c r="C1448" s="246">
        <f t="shared" ref="C1448" si="1227">+C1447+100</f>
        <v>155100.01</v>
      </c>
      <c r="D1448" s="246">
        <v>30805</v>
      </c>
    </row>
    <row r="1449" spans="1:4" x14ac:dyDescent="0.2">
      <c r="A1449" s="247">
        <v>7</v>
      </c>
      <c r="B1449" s="244">
        <f t="shared" si="1204"/>
        <v>70155200.010000005</v>
      </c>
      <c r="C1449" s="246">
        <f t="shared" ref="C1449" si="1228">+C1448+100</f>
        <v>155200.01</v>
      </c>
      <c r="D1449" s="246">
        <v>30604</v>
      </c>
    </row>
    <row r="1450" spans="1:4" x14ac:dyDescent="0.2">
      <c r="A1450" s="247">
        <v>7</v>
      </c>
      <c r="B1450" s="244">
        <f t="shared" si="1204"/>
        <v>70155300.010000005</v>
      </c>
      <c r="C1450" s="246">
        <f t="shared" ref="C1450" si="1229">+C1449+100</f>
        <v>155300.01</v>
      </c>
      <c r="D1450" s="246">
        <v>30403</v>
      </c>
    </row>
    <row r="1451" spans="1:4" x14ac:dyDescent="0.2">
      <c r="A1451" s="247">
        <v>7</v>
      </c>
      <c r="B1451" s="244">
        <f t="shared" si="1204"/>
        <v>70155400.010000005</v>
      </c>
      <c r="C1451" s="246">
        <f t="shared" ref="C1451" si="1230">+C1450+100</f>
        <v>155400.01</v>
      </c>
      <c r="D1451" s="246">
        <v>30203</v>
      </c>
    </row>
    <row r="1452" spans="1:4" x14ac:dyDescent="0.2">
      <c r="A1452" s="247">
        <v>7</v>
      </c>
      <c r="B1452" s="244">
        <f t="shared" si="1204"/>
        <v>70155500.010000005</v>
      </c>
      <c r="C1452" s="246">
        <f t="shared" ref="C1452" si="1231">+C1451+100</f>
        <v>155500.01</v>
      </c>
      <c r="D1452" s="246">
        <v>30003</v>
      </c>
    </row>
    <row r="1453" spans="1:4" x14ac:dyDescent="0.2">
      <c r="A1453" s="247">
        <v>7</v>
      </c>
      <c r="B1453" s="244">
        <f t="shared" si="1204"/>
        <v>70155600.010000005</v>
      </c>
      <c r="C1453" s="246">
        <f t="shared" ref="C1453" si="1232">+C1452+100</f>
        <v>155600.01</v>
      </c>
      <c r="D1453" s="246">
        <v>29804</v>
      </c>
    </row>
    <row r="1454" spans="1:4" x14ac:dyDescent="0.2">
      <c r="A1454" s="247">
        <v>7</v>
      </c>
      <c r="B1454" s="244">
        <f t="shared" si="1204"/>
        <v>70155700.010000005</v>
      </c>
      <c r="C1454" s="246">
        <f t="shared" ref="C1454" si="1233">+C1453+100</f>
        <v>155700.01</v>
      </c>
      <c r="D1454" s="246">
        <v>29605</v>
      </c>
    </row>
    <row r="1455" spans="1:4" x14ac:dyDescent="0.2">
      <c r="A1455" s="247">
        <v>7</v>
      </c>
      <c r="B1455" s="244">
        <f t="shared" si="1204"/>
        <v>70155800.010000005</v>
      </c>
      <c r="C1455" s="246">
        <f t="shared" ref="C1455" si="1234">+C1454+100</f>
        <v>155800.01</v>
      </c>
      <c r="D1455" s="246">
        <v>29407</v>
      </c>
    </row>
    <row r="1456" spans="1:4" x14ac:dyDescent="0.2">
      <c r="A1456" s="247">
        <v>7</v>
      </c>
      <c r="B1456" s="244">
        <f t="shared" si="1204"/>
        <v>70155900.010000005</v>
      </c>
      <c r="C1456" s="246">
        <f t="shared" ref="C1456" si="1235">+C1455+100</f>
        <v>155900.01</v>
      </c>
      <c r="D1456" s="246">
        <v>29210</v>
      </c>
    </row>
    <row r="1457" spans="1:4" x14ac:dyDescent="0.2">
      <c r="A1457" s="247">
        <v>7</v>
      </c>
      <c r="B1457" s="244">
        <f t="shared" si="1204"/>
        <v>70156000.010000005</v>
      </c>
      <c r="C1457" s="246">
        <f t="shared" ref="C1457" si="1236">+C1456+100</f>
        <v>156000.01</v>
      </c>
      <c r="D1457" s="246">
        <v>29013</v>
      </c>
    </row>
    <row r="1458" spans="1:4" x14ac:dyDescent="0.2">
      <c r="A1458" s="247">
        <v>7</v>
      </c>
      <c r="B1458" s="244">
        <f t="shared" si="1204"/>
        <v>70156100.010000005</v>
      </c>
      <c r="C1458" s="246">
        <f t="shared" ref="C1458" si="1237">+C1457+100</f>
        <v>156100.01</v>
      </c>
      <c r="D1458" s="246">
        <v>28817</v>
      </c>
    </row>
    <row r="1459" spans="1:4" x14ac:dyDescent="0.2">
      <c r="A1459" s="247">
        <v>7</v>
      </c>
      <c r="B1459" s="244">
        <f t="shared" si="1204"/>
        <v>70156200.010000005</v>
      </c>
      <c r="C1459" s="246">
        <f t="shared" ref="C1459" si="1238">+C1458+100</f>
        <v>156200.01</v>
      </c>
      <c r="D1459" s="246">
        <v>28621</v>
      </c>
    </row>
    <row r="1460" spans="1:4" x14ac:dyDescent="0.2">
      <c r="A1460" s="247">
        <v>7</v>
      </c>
      <c r="B1460" s="244">
        <f t="shared" si="1204"/>
        <v>70156300.010000005</v>
      </c>
      <c r="C1460" s="246">
        <f t="shared" ref="C1460" si="1239">+C1459+100</f>
        <v>156300.01</v>
      </c>
      <c r="D1460" s="246">
        <v>28426</v>
      </c>
    </row>
    <row r="1461" spans="1:4" x14ac:dyDescent="0.2">
      <c r="A1461" s="247">
        <v>7</v>
      </c>
      <c r="B1461" s="244">
        <f t="shared" si="1204"/>
        <v>70156400.010000005</v>
      </c>
      <c r="C1461" s="246">
        <f t="shared" ref="C1461" si="1240">+C1460+100</f>
        <v>156400.01</v>
      </c>
      <c r="D1461" s="246">
        <v>28231</v>
      </c>
    </row>
    <row r="1462" spans="1:4" x14ac:dyDescent="0.2">
      <c r="A1462" s="247">
        <v>7</v>
      </c>
      <c r="B1462" s="244">
        <f t="shared" si="1204"/>
        <v>70156500.010000005</v>
      </c>
      <c r="C1462" s="246">
        <f t="shared" ref="C1462" si="1241">+C1461+100</f>
        <v>156500.01</v>
      </c>
      <c r="D1462" s="246">
        <v>28037</v>
      </c>
    </row>
    <row r="1463" spans="1:4" x14ac:dyDescent="0.2">
      <c r="A1463" s="247">
        <v>7</v>
      </c>
      <c r="B1463" s="244">
        <f t="shared" si="1204"/>
        <v>70156600.010000005</v>
      </c>
      <c r="C1463" s="246">
        <f t="shared" ref="C1463" si="1242">+C1462+100</f>
        <v>156600.01</v>
      </c>
      <c r="D1463" s="246">
        <v>27844</v>
      </c>
    </row>
    <row r="1464" spans="1:4" x14ac:dyDescent="0.2">
      <c r="A1464" s="247">
        <v>7</v>
      </c>
      <c r="B1464" s="244">
        <f t="shared" si="1204"/>
        <v>70156700.010000005</v>
      </c>
      <c r="C1464" s="246">
        <f t="shared" ref="C1464" si="1243">+C1463+100</f>
        <v>156700.01</v>
      </c>
      <c r="D1464" s="246">
        <v>27651</v>
      </c>
    </row>
    <row r="1465" spans="1:4" x14ac:dyDescent="0.2">
      <c r="A1465" s="247">
        <v>7</v>
      </c>
      <c r="B1465" s="244">
        <f t="shared" si="1204"/>
        <v>70156800.010000005</v>
      </c>
      <c r="C1465" s="246">
        <f t="shared" ref="C1465" si="1244">+C1464+100</f>
        <v>156800.01</v>
      </c>
      <c r="D1465" s="246">
        <v>27458</v>
      </c>
    </row>
    <row r="1466" spans="1:4" x14ac:dyDescent="0.2">
      <c r="A1466" s="247">
        <v>7</v>
      </c>
      <c r="B1466" s="244">
        <f t="shared" si="1204"/>
        <v>70156900.010000005</v>
      </c>
      <c r="C1466" s="246">
        <f t="shared" ref="C1466" si="1245">+C1465+100</f>
        <v>156900.01</v>
      </c>
      <c r="D1466" s="246">
        <v>27266</v>
      </c>
    </row>
    <row r="1467" spans="1:4" x14ac:dyDescent="0.2">
      <c r="A1467" s="247">
        <v>7</v>
      </c>
      <c r="B1467" s="244">
        <f t="shared" si="1204"/>
        <v>70157000.010000005</v>
      </c>
      <c r="C1467" s="246">
        <f t="shared" ref="C1467" si="1246">+C1466+100</f>
        <v>157000.01</v>
      </c>
      <c r="D1467" s="246">
        <v>27074</v>
      </c>
    </row>
    <row r="1468" spans="1:4" x14ac:dyDescent="0.2">
      <c r="A1468" s="247">
        <v>7</v>
      </c>
      <c r="B1468" s="244">
        <f t="shared" si="1204"/>
        <v>70157100.010000005</v>
      </c>
      <c r="C1468" s="246">
        <f t="shared" ref="C1468" si="1247">+C1467+100</f>
        <v>157100.01</v>
      </c>
      <c r="D1468" s="246">
        <v>26883</v>
      </c>
    </row>
    <row r="1469" spans="1:4" x14ac:dyDescent="0.2">
      <c r="A1469" s="247">
        <v>7</v>
      </c>
      <c r="B1469" s="244">
        <f t="shared" si="1204"/>
        <v>70157200.010000005</v>
      </c>
      <c r="C1469" s="246">
        <f t="shared" ref="C1469" si="1248">+C1468+100</f>
        <v>157200.01</v>
      </c>
      <c r="D1469" s="246">
        <v>26692</v>
      </c>
    </row>
    <row r="1470" spans="1:4" x14ac:dyDescent="0.2">
      <c r="A1470" s="247">
        <v>7</v>
      </c>
      <c r="B1470" s="244">
        <f t="shared" si="1204"/>
        <v>70157300.010000005</v>
      </c>
      <c r="C1470" s="246">
        <f t="shared" ref="C1470" si="1249">+C1469+100</f>
        <v>157300.01</v>
      </c>
      <c r="D1470" s="246">
        <v>26501</v>
      </c>
    </row>
    <row r="1471" spans="1:4" x14ac:dyDescent="0.2">
      <c r="A1471" s="247">
        <v>7</v>
      </c>
      <c r="B1471" s="244">
        <f t="shared" si="1204"/>
        <v>70157400.010000005</v>
      </c>
      <c r="C1471" s="246">
        <f t="shared" ref="C1471" si="1250">+C1470+100</f>
        <v>157400.01</v>
      </c>
      <c r="D1471" s="246">
        <v>26311</v>
      </c>
    </row>
    <row r="1472" spans="1:4" x14ac:dyDescent="0.2">
      <c r="A1472" s="247">
        <v>7</v>
      </c>
      <c r="B1472" s="244">
        <f t="shared" si="1204"/>
        <v>70157500.010000005</v>
      </c>
      <c r="C1472" s="246">
        <f t="shared" ref="C1472" si="1251">+C1471+100</f>
        <v>157500.01</v>
      </c>
      <c r="D1472" s="246">
        <v>26122</v>
      </c>
    </row>
    <row r="1473" spans="1:4" x14ac:dyDescent="0.2">
      <c r="A1473" s="247">
        <v>7</v>
      </c>
      <c r="B1473" s="244">
        <f t="shared" si="1204"/>
        <v>70157600.010000005</v>
      </c>
      <c r="C1473" s="246">
        <f t="shared" ref="C1473" si="1252">+C1472+100</f>
        <v>157600.01</v>
      </c>
      <c r="D1473" s="246">
        <v>25933</v>
      </c>
    </row>
    <row r="1474" spans="1:4" x14ac:dyDescent="0.2">
      <c r="A1474" s="247">
        <v>7</v>
      </c>
      <c r="B1474" s="244">
        <f t="shared" si="1204"/>
        <v>70157700.010000005</v>
      </c>
      <c r="C1474" s="246">
        <f t="shared" ref="C1474" si="1253">+C1473+100</f>
        <v>157700.01</v>
      </c>
      <c r="D1474" s="246">
        <v>25744</v>
      </c>
    </row>
    <row r="1475" spans="1:4" x14ac:dyDescent="0.2">
      <c r="A1475" s="247">
        <v>7</v>
      </c>
      <c r="B1475" s="244">
        <f t="shared" si="1204"/>
        <v>70157800.010000005</v>
      </c>
      <c r="C1475" s="246">
        <f t="shared" ref="C1475" si="1254">+C1474+100</f>
        <v>157800.01</v>
      </c>
      <c r="D1475" s="246">
        <v>25556</v>
      </c>
    </row>
    <row r="1476" spans="1:4" x14ac:dyDescent="0.2">
      <c r="A1476" s="247">
        <v>7</v>
      </c>
      <c r="B1476" s="244">
        <f t="shared" si="1204"/>
        <v>70157900.010000005</v>
      </c>
      <c r="C1476" s="246">
        <f t="shared" ref="C1476" si="1255">+C1475+100</f>
        <v>157900.01</v>
      </c>
      <c r="D1476" s="246">
        <v>25368</v>
      </c>
    </row>
    <row r="1477" spans="1:4" x14ac:dyDescent="0.2">
      <c r="A1477" s="247">
        <v>7</v>
      </c>
      <c r="B1477" s="244">
        <f t="shared" si="1204"/>
        <v>70158000.010000005</v>
      </c>
      <c r="C1477" s="246">
        <f t="shared" ref="C1477" si="1256">+C1476+100</f>
        <v>158000.01</v>
      </c>
      <c r="D1477" s="246">
        <v>25181</v>
      </c>
    </row>
    <row r="1478" spans="1:4" x14ac:dyDescent="0.2">
      <c r="A1478" s="247">
        <v>7</v>
      </c>
      <c r="B1478" s="244">
        <f t="shared" si="1204"/>
        <v>70158100.010000005</v>
      </c>
      <c r="C1478" s="246">
        <f t="shared" ref="C1478" si="1257">+C1477+100</f>
        <v>158100.01</v>
      </c>
      <c r="D1478" s="246">
        <v>24994</v>
      </c>
    </row>
    <row r="1479" spans="1:4" x14ac:dyDescent="0.2">
      <c r="A1479" s="247">
        <v>7</v>
      </c>
      <c r="B1479" s="244">
        <f t="shared" si="1204"/>
        <v>70158200.010000005</v>
      </c>
      <c r="C1479" s="246">
        <f t="shared" ref="C1479" si="1258">+C1478+100</f>
        <v>158200.01</v>
      </c>
      <c r="D1479" s="246">
        <v>24807</v>
      </c>
    </row>
    <row r="1480" spans="1:4" x14ac:dyDescent="0.2">
      <c r="A1480" s="247">
        <v>7</v>
      </c>
      <c r="B1480" s="244">
        <f t="shared" si="1204"/>
        <v>70158300.010000005</v>
      </c>
      <c r="C1480" s="246">
        <f t="shared" ref="C1480" si="1259">+C1479+100</f>
        <v>158300.01</v>
      </c>
      <c r="D1480" s="246">
        <v>24621</v>
      </c>
    </row>
    <row r="1481" spans="1:4" x14ac:dyDescent="0.2">
      <c r="A1481" s="247">
        <v>7</v>
      </c>
      <c r="B1481" s="244">
        <f t="shared" si="1204"/>
        <v>70158400.010000005</v>
      </c>
      <c r="C1481" s="246">
        <f t="shared" ref="C1481" si="1260">+C1480+100</f>
        <v>158400.01</v>
      </c>
      <c r="D1481" s="246">
        <v>24435</v>
      </c>
    </row>
    <row r="1482" spans="1:4" x14ac:dyDescent="0.2">
      <c r="A1482" s="247">
        <v>7</v>
      </c>
      <c r="B1482" s="244">
        <f t="shared" si="1204"/>
        <v>70158500.010000005</v>
      </c>
      <c r="C1482" s="246">
        <f t="shared" ref="C1482" si="1261">+C1481+100</f>
        <v>158500.01</v>
      </c>
      <c r="D1482" s="246">
        <v>24249</v>
      </c>
    </row>
    <row r="1483" spans="1:4" x14ac:dyDescent="0.2">
      <c r="A1483" s="247">
        <v>7</v>
      </c>
      <c r="B1483" s="244">
        <f t="shared" si="1204"/>
        <v>70158600.010000005</v>
      </c>
      <c r="C1483" s="246">
        <f t="shared" ref="C1483" si="1262">+C1482+100</f>
        <v>158600.01</v>
      </c>
      <c r="D1483" s="246">
        <v>24064</v>
      </c>
    </row>
    <row r="1484" spans="1:4" x14ac:dyDescent="0.2">
      <c r="A1484" s="247">
        <v>7</v>
      </c>
      <c r="B1484" s="244">
        <f t="shared" si="1204"/>
        <v>70158700.010000005</v>
      </c>
      <c r="C1484" s="246">
        <f t="shared" ref="C1484" si="1263">+C1483+100</f>
        <v>158700.01</v>
      </c>
      <c r="D1484" s="246">
        <v>23879</v>
      </c>
    </row>
    <row r="1485" spans="1:4" x14ac:dyDescent="0.2">
      <c r="A1485" s="247">
        <v>7</v>
      </c>
      <c r="B1485" s="244">
        <f t="shared" si="1204"/>
        <v>70158800.010000005</v>
      </c>
      <c r="C1485" s="246">
        <f t="shared" ref="C1485" si="1264">+C1484+100</f>
        <v>158800.01</v>
      </c>
      <c r="D1485" s="246">
        <v>23695</v>
      </c>
    </row>
    <row r="1486" spans="1:4" x14ac:dyDescent="0.2">
      <c r="A1486" s="247">
        <v>7</v>
      </c>
      <c r="B1486" s="244">
        <f t="shared" si="1204"/>
        <v>70158900.010000005</v>
      </c>
      <c r="C1486" s="246">
        <f t="shared" ref="C1486" si="1265">+C1485+100</f>
        <v>158900.01</v>
      </c>
      <c r="D1486" s="246">
        <v>23511</v>
      </c>
    </row>
    <row r="1487" spans="1:4" x14ac:dyDescent="0.2">
      <c r="A1487" s="247">
        <v>7</v>
      </c>
      <c r="B1487" s="244">
        <f t="shared" si="1204"/>
        <v>70159000.010000005</v>
      </c>
      <c r="C1487" s="246">
        <f t="shared" ref="C1487" si="1266">+C1486+100</f>
        <v>159000.01</v>
      </c>
      <c r="D1487" s="246">
        <v>23327</v>
      </c>
    </row>
    <row r="1488" spans="1:4" x14ac:dyDescent="0.2">
      <c r="A1488" s="247">
        <v>7</v>
      </c>
      <c r="B1488" s="244">
        <f t="shared" si="1204"/>
        <v>70159100.010000005</v>
      </c>
      <c r="C1488" s="246">
        <f t="shared" ref="C1488" si="1267">+C1487+100</f>
        <v>159100.01</v>
      </c>
      <c r="D1488" s="246">
        <v>23143</v>
      </c>
    </row>
    <row r="1489" spans="1:4" x14ac:dyDescent="0.2">
      <c r="A1489" s="247">
        <v>7</v>
      </c>
      <c r="B1489" s="244">
        <f t="shared" si="1204"/>
        <v>70159200.010000005</v>
      </c>
      <c r="C1489" s="246">
        <f t="shared" ref="C1489" si="1268">+C1488+100</f>
        <v>159200.01</v>
      </c>
      <c r="D1489" s="246">
        <v>22960</v>
      </c>
    </row>
    <row r="1490" spans="1:4" x14ac:dyDescent="0.2">
      <c r="A1490" s="247">
        <v>7</v>
      </c>
      <c r="B1490" s="244">
        <f t="shared" ref="B1490:B1553" si="1269">+A1490*10000000+C1490</f>
        <v>70159300.010000005</v>
      </c>
      <c r="C1490" s="246">
        <f t="shared" ref="C1490" si="1270">+C1489+100</f>
        <v>159300.01</v>
      </c>
      <c r="D1490" s="246">
        <v>22778</v>
      </c>
    </row>
    <row r="1491" spans="1:4" x14ac:dyDescent="0.2">
      <c r="A1491" s="247">
        <v>7</v>
      </c>
      <c r="B1491" s="244">
        <f t="shared" si="1269"/>
        <v>70159400.010000005</v>
      </c>
      <c r="C1491" s="246">
        <f t="shared" ref="C1491" si="1271">+C1490+100</f>
        <v>159400.01</v>
      </c>
      <c r="D1491" s="246">
        <v>22595</v>
      </c>
    </row>
    <row r="1492" spans="1:4" x14ac:dyDescent="0.2">
      <c r="A1492" s="247">
        <v>7</v>
      </c>
      <c r="B1492" s="244">
        <f t="shared" si="1269"/>
        <v>70159500.010000005</v>
      </c>
      <c r="C1492" s="246">
        <f t="shared" ref="C1492" si="1272">+C1491+100</f>
        <v>159500.01</v>
      </c>
      <c r="D1492" s="246">
        <v>22413</v>
      </c>
    </row>
    <row r="1493" spans="1:4" x14ac:dyDescent="0.2">
      <c r="A1493" s="247">
        <v>7</v>
      </c>
      <c r="B1493" s="244">
        <f t="shared" si="1269"/>
        <v>70159600.010000005</v>
      </c>
      <c r="C1493" s="246">
        <f t="shared" ref="C1493" si="1273">+C1492+100</f>
        <v>159600.01</v>
      </c>
      <c r="D1493" s="246">
        <v>22231</v>
      </c>
    </row>
    <row r="1494" spans="1:4" x14ac:dyDescent="0.2">
      <c r="A1494" s="247">
        <v>7</v>
      </c>
      <c r="B1494" s="244">
        <f t="shared" si="1269"/>
        <v>70159700.010000005</v>
      </c>
      <c r="C1494" s="246">
        <f t="shared" ref="C1494" si="1274">+C1493+100</f>
        <v>159700.01</v>
      </c>
      <c r="D1494" s="246">
        <v>22050</v>
      </c>
    </row>
    <row r="1495" spans="1:4" x14ac:dyDescent="0.2">
      <c r="A1495" s="247">
        <v>7</v>
      </c>
      <c r="B1495" s="244">
        <f t="shared" si="1269"/>
        <v>70159800.010000005</v>
      </c>
      <c r="C1495" s="246">
        <f t="shared" ref="C1495" si="1275">+C1494+100</f>
        <v>159800.01</v>
      </c>
      <c r="D1495" s="246">
        <v>21869</v>
      </c>
    </row>
    <row r="1496" spans="1:4" x14ac:dyDescent="0.2">
      <c r="A1496" s="247">
        <v>7</v>
      </c>
      <c r="B1496" s="244">
        <f t="shared" si="1269"/>
        <v>70159900.010000005</v>
      </c>
      <c r="C1496" s="246">
        <f t="shared" ref="C1496" si="1276">+C1495+100</f>
        <v>159900.01</v>
      </c>
      <c r="D1496" s="246">
        <v>21688</v>
      </c>
    </row>
    <row r="1497" spans="1:4" x14ac:dyDescent="0.2">
      <c r="A1497" s="247">
        <v>7</v>
      </c>
      <c r="B1497" s="244">
        <f t="shared" si="1269"/>
        <v>70160000.010000005</v>
      </c>
      <c r="C1497" s="246">
        <f t="shared" ref="C1497" si="1277">+C1496+100</f>
        <v>160000.01</v>
      </c>
      <c r="D1497" s="246">
        <v>21507</v>
      </c>
    </row>
    <row r="1498" spans="1:4" x14ac:dyDescent="0.2">
      <c r="A1498" s="247">
        <v>7</v>
      </c>
      <c r="B1498" s="244">
        <f t="shared" si="1269"/>
        <v>70160100.010000005</v>
      </c>
      <c r="C1498" s="246">
        <f t="shared" ref="C1498" si="1278">+C1497+100</f>
        <v>160100.01</v>
      </c>
      <c r="D1498" s="246">
        <v>21327</v>
      </c>
    </row>
    <row r="1499" spans="1:4" x14ac:dyDescent="0.2">
      <c r="A1499" s="247">
        <v>7</v>
      </c>
      <c r="B1499" s="244">
        <f t="shared" si="1269"/>
        <v>70160200.010000005</v>
      </c>
      <c r="C1499" s="246">
        <f t="shared" ref="C1499" si="1279">+C1498+100</f>
        <v>160200.01</v>
      </c>
      <c r="D1499" s="246">
        <v>21147</v>
      </c>
    </row>
    <row r="1500" spans="1:4" x14ac:dyDescent="0.2">
      <c r="A1500" s="247">
        <v>7</v>
      </c>
      <c r="B1500" s="244">
        <f t="shared" si="1269"/>
        <v>70160300.010000005</v>
      </c>
      <c r="C1500" s="246">
        <f t="shared" ref="C1500" si="1280">+C1499+100</f>
        <v>160300.01</v>
      </c>
      <c r="D1500" s="246">
        <v>20968</v>
      </c>
    </row>
    <row r="1501" spans="1:4" x14ac:dyDescent="0.2">
      <c r="A1501" s="247">
        <v>7</v>
      </c>
      <c r="B1501" s="244">
        <f t="shared" si="1269"/>
        <v>70160400.010000005</v>
      </c>
      <c r="C1501" s="246">
        <f t="shared" ref="C1501" si="1281">+C1500+100</f>
        <v>160400.01</v>
      </c>
      <c r="D1501" s="246">
        <v>20788</v>
      </c>
    </row>
    <row r="1502" spans="1:4" x14ac:dyDescent="0.2">
      <c r="A1502" s="247">
        <v>7</v>
      </c>
      <c r="B1502" s="244">
        <f t="shared" si="1269"/>
        <v>70160500.010000005</v>
      </c>
      <c r="C1502" s="246">
        <f t="shared" ref="C1502" si="1282">+C1501+100</f>
        <v>160500.01</v>
      </c>
      <c r="D1502" s="246">
        <v>20609</v>
      </c>
    </row>
    <row r="1503" spans="1:4" x14ac:dyDescent="0.2">
      <c r="A1503" s="247">
        <v>7</v>
      </c>
      <c r="B1503" s="244">
        <f t="shared" si="1269"/>
        <v>70160600.010000005</v>
      </c>
      <c r="C1503" s="246">
        <f t="shared" ref="C1503" si="1283">+C1502+100</f>
        <v>160600.01</v>
      </c>
      <c r="D1503" s="246">
        <v>20430</v>
      </c>
    </row>
    <row r="1504" spans="1:4" x14ac:dyDescent="0.2">
      <c r="A1504" s="247">
        <v>7</v>
      </c>
      <c r="B1504" s="244">
        <f t="shared" si="1269"/>
        <v>70160700.010000005</v>
      </c>
      <c r="C1504" s="246">
        <f t="shared" ref="C1504" si="1284">+C1503+100</f>
        <v>160700.01</v>
      </c>
      <c r="D1504" s="246">
        <v>20252</v>
      </c>
    </row>
    <row r="1505" spans="1:4" x14ac:dyDescent="0.2">
      <c r="A1505" s="247">
        <v>7</v>
      </c>
      <c r="B1505" s="244">
        <f t="shared" si="1269"/>
        <v>70160800.010000005</v>
      </c>
      <c r="C1505" s="246">
        <f t="shared" ref="C1505" si="1285">+C1504+100</f>
        <v>160800.01</v>
      </c>
      <c r="D1505" s="246">
        <v>20074</v>
      </c>
    </row>
    <row r="1506" spans="1:4" x14ac:dyDescent="0.2">
      <c r="A1506" s="247">
        <v>7</v>
      </c>
      <c r="B1506" s="244">
        <f t="shared" si="1269"/>
        <v>70160900.010000005</v>
      </c>
      <c r="C1506" s="246">
        <f t="shared" ref="C1506" si="1286">+C1505+100</f>
        <v>160900.01</v>
      </c>
      <c r="D1506" s="246">
        <v>19896</v>
      </c>
    </row>
    <row r="1507" spans="1:4" x14ac:dyDescent="0.2">
      <c r="A1507" s="247">
        <v>7</v>
      </c>
      <c r="B1507" s="244">
        <f t="shared" si="1269"/>
        <v>70161000.010000005</v>
      </c>
      <c r="C1507" s="246">
        <f t="shared" ref="C1507" si="1287">+C1506+100</f>
        <v>161000.01</v>
      </c>
      <c r="D1507" s="246">
        <v>19718</v>
      </c>
    </row>
    <row r="1508" spans="1:4" x14ac:dyDescent="0.2">
      <c r="A1508" s="247">
        <v>7</v>
      </c>
      <c r="B1508" s="244">
        <f t="shared" si="1269"/>
        <v>70161100.010000005</v>
      </c>
      <c r="C1508" s="246">
        <f t="shared" ref="C1508" si="1288">+C1507+100</f>
        <v>161100.01</v>
      </c>
      <c r="D1508" s="246">
        <v>19541</v>
      </c>
    </row>
    <row r="1509" spans="1:4" x14ac:dyDescent="0.2">
      <c r="A1509" s="247">
        <v>7</v>
      </c>
      <c r="B1509" s="244">
        <f t="shared" si="1269"/>
        <v>70161200.010000005</v>
      </c>
      <c r="C1509" s="246">
        <f t="shared" ref="C1509" si="1289">+C1508+100</f>
        <v>161200.01</v>
      </c>
      <c r="D1509" s="246">
        <v>19364</v>
      </c>
    </row>
    <row r="1510" spans="1:4" x14ac:dyDescent="0.2">
      <c r="A1510" s="247">
        <v>7</v>
      </c>
      <c r="B1510" s="244">
        <f t="shared" si="1269"/>
        <v>70161300.010000005</v>
      </c>
      <c r="C1510" s="246">
        <f t="shared" ref="C1510" si="1290">+C1509+100</f>
        <v>161300.01</v>
      </c>
      <c r="D1510" s="246">
        <v>19187</v>
      </c>
    </row>
    <row r="1511" spans="1:4" x14ac:dyDescent="0.2">
      <c r="A1511" s="247">
        <v>7</v>
      </c>
      <c r="B1511" s="244">
        <f t="shared" si="1269"/>
        <v>70161400.010000005</v>
      </c>
      <c r="C1511" s="246">
        <f t="shared" ref="C1511" si="1291">+C1510+100</f>
        <v>161400.01</v>
      </c>
      <c r="D1511" s="246">
        <v>19010</v>
      </c>
    </row>
    <row r="1512" spans="1:4" x14ac:dyDescent="0.2">
      <c r="A1512" s="247">
        <v>7</v>
      </c>
      <c r="B1512" s="244">
        <f t="shared" si="1269"/>
        <v>70161500.010000005</v>
      </c>
      <c r="C1512" s="246">
        <f t="shared" ref="C1512" si="1292">+C1511+100</f>
        <v>161500.01</v>
      </c>
      <c r="D1512" s="246">
        <v>18834</v>
      </c>
    </row>
    <row r="1513" spans="1:4" x14ac:dyDescent="0.2">
      <c r="A1513" s="247">
        <v>7</v>
      </c>
      <c r="B1513" s="244">
        <f t="shared" si="1269"/>
        <v>70161600.010000005</v>
      </c>
      <c r="C1513" s="246">
        <f t="shared" ref="C1513" si="1293">+C1512+100</f>
        <v>161600.01</v>
      </c>
      <c r="D1513" s="246">
        <v>18658</v>
      </c>
    </row>
    <row r="1514" spans="1:4" x14ac:dyDescent="0.2">
      <c r="A1514" s="247">
        <v>7</v>
      </c>
      <c r="B1514" s="244">
        <f t="shared" si="1269"/>
        <v>70161700.010000005</v>
      </c>
      <c r="C1514" s="246">
        <f t="shared" ref="C1514" si="1294">+C1513+100</f>
        <v>161700.01</v>
      </c>
      <c r="D1514" s="246">
        <v>18482</v>
      </c>
    </row>
    <row r="1515" spans="1:4" x14ac:dyDescent="0.2">
      <c r="A1515" s="247">
        <v>7</v>
      </c>
      <c r="B1515" s="244">
        <f t="shared" si="1269"/>
        <v>70161800.010000005</v>
      </c>
      <c r="C1515" s="246">
        <f t="shared" ref="C1515" si="1295">+C1514+100</f>
        <v>161800.01</v>
      </c>
      <c r="D1515" s="246">
        <v>18307</v>
      </c>
    </row>
    <row r="1516" spans="1:4" x14ac:dyDescent="0.2">
      <c r="A1516" s="247">
        <v>7</v>
      </c>
      <c r="B1516" s="244">
        <f t="shared" si="1269"/>
        <v>70161900.010000005</v>
      </c>
      <c r="C1516" s="246">
        <f t="shared" ref="C1516" si="1296">+C1515+100</f>
        <v>161900.01</v>
      </c>
      <c r="D1516" s="246">
        <v>18132</v>
      </c>
    </row>
    <row r="1517" spans="1:4" x14ac:dyDescent="0.2">
      <c r="A1517" s="247">
        <v>7</v>
      </c>
      <c r="B1517" s="244">
        <f t="shared" si="1269"/>
        <v>70162000.010000005</v>
      </c>
      <c r="C1517" s="246">
        <f t="shared" ref="C1517" si="1297">+C1516+100</f>
        <v>162000.01</v>
      </c>
      <c r="D1517" s="246">
        <v>17957</v>
      </c>
    </row>
    <row r="1518" spans="1:4" x14ac:dyDescent="0.2">
      <c r="A1518" s="247">
        <v>7</v>
      </c>
      <c r="B1518" s="244">
        <f t="shared" si="1269"/>
        <v>70162100.010000005</v>
      </c>
      <c r="C1518" s="246">
        <f t="shared" ref="C1518" si="1298">+C1517+100</f>
        <v>162100.01</v>
      </c>
      <c r="D1518" s="246">
        <v>17782</v>
      </c>
    </row>
    <row r="1519" spans="1:4" x14ac:dyDescent="0.2">
      <c r="A1519" s="247">
        <v>7</v>
      </c>
      <c r="B1519" s="244">
        <f t="shared" si="1269"/>
        <v>70162200.010000005</v>
      </c>
      <c r="C1519" s="246">
        <f t="shared" ref="C1519" si="1299">+C1518+100</f>
        <v>162200.01</v>
      </c>
      <c r="D1519" s="246">
        <v>17607</v>
      </c>
    </row>
    <row r="1520" spans="1:4" x14ac:dyDescent="0.2">
      <c r="A1520" s="247">
        <v>7</v>
      </c>
      <c r="B1520" s="244">
        <f t="shared" si="1269"/>
        <v>70162300.010000005</v>
      </c>
      <c r="C1520" s="246">
        <f t="shared" ref="C1520" si="1300">+C1519+100</f>
        <v>162300.01</v>
      </c>
      <c r="D1520" s="246">
        <v>17433</v>
      </c>
    </row>
    <row r="1521" spans="1:4" x14ac:dyDescent="0.2">
      <c r="A1521" s="247">
        <v>7</v>
      </c>
      <c r="B1521" s="244">
        <f t="shared" si="1269"/>
        <v>70162400.010000005</v>
      </c>
      <c r="C1521" s="246">
        <f t="shared" ref="C1521" si="1301">+C1520+100</f>
        <v>162400.01</v>
      </c>
      <c r="D1521" s="246">
        <v>17259</v>
      </c>
    </row>
    <row r="1522" spans="1:4" x14ac:dyDescent="0.2">
      <c r="A1522" s="247">
        <v>7</v>
      </c>
      <c r="B1522" s="244">
        <f t="shared" si="1269"/>
        <v>70162500.010000005</v>
      </c>
      <c r="C1522" s="246">
        <f t="shared" ref="C1522" si="1302">+C1521+100</f>
        <v>162500.01</v>
      </c>
      <c r="D1522" s="246">
        <v>17085</v>
      </c>
    </row>
    <row r="1523" spans="1:4" x14ac:dyDescent="0.2">
      <c r="A1523" s="247">
        <v>7</v>
      </c>
      <c r="B1523" s="244">
        <f t="shared" si="1269"/>
        <v>70162600.010000005</v>
      </c>
      <c r="C1523" s="246">
        <f t="shared" ref="C1523" si="1303">+C1522+100</f>
        <v>162600.01</v>
      </c>
      <c r="D1523" s="246">
        <v>16911</v>
      </c>
    </row>
    <row r="1524" spans="1:4" x14ac:dyDescent="0.2">
      <c r="A1524" s="247">
        <v>7</v>
      </c>
      <c r="B1524" s="244">
        <f t="shared" si="1269"/>
        <v>70162700.010000005</v>
      </c>
      <c r="C1524" s="246">
        <f t="shared" ref="C1524" si="1304">+C1523+100</f>
        <v>162700.01</v>
      </c>
      <c r="D1524" s="246">
        <v>16738</v>
      </c>
    </row>
    <row r="1525" spans="1:4" x14ac:dyDescent="0.2">
      <c r="A1525" s="247">
        <v>7</v>
      </c>
      <c r="B1525" s="244">
        <f t="shared" si="1269"/>
        <v>70162800.010000005</v>
      </c>
      <c r="C1525" s="246">
        <f t="shared" ref="C1525" si="1305">+C1524+100</f>
        <v>162800.01</v>
      </c>
      <c r="D1525" s="246">
        <v>16565</v>
      </c>
    </row>
    <row r="1526" spans="1:4" x14ac:dyDescent="0.2">
      <c r="A1526" s="247">
        <v>7</v>
      </c>
      <c r="B1526" s="244">
        <f t="shared" si="1269"/>
        <v>70162900.010000005</v>
      </c>
      <c r="C1526" s="246">
        <f t="shared" ref="C1526" si="1306">+C1525+100</f>
        <v>162900.01</v>
      </c>
      <c r="D1526" s="246">
        <v>16392</v>
      </c>
    </row>
    <row r="1527" spans="1:4" x14ac:dyDescent="0.2">
      <c r="A1527" s="247">
        <v>7</v>
      </c>
      <c r="B1527" s="244">
        <f t="shared" si="1269"/>
        <v>70163000.010000005</v>
      </c>
      <c r="C1527" s="246">
        <f t="shared" ref="C1527" si="1307">+C1526+100</f>
        <v>163000.01</v>
      </c>
      <c r="D1527" s="246">
        <v>16219</v>
      </c>
    </row>
    <row r="1528" spans="1:4" x14ac:dyDescent="0.2">
      <c r="A1528" s="247">
        <v>7</v>
      </c>
      <c r="B1528" s="244">
        <f t="shared" si="1269"/>
        <v>70163100.010000005</v>
      </c>
      <c r="C1528" s="246">
        <f t="shared" ref="C1528" si="1308">+C1527+100</f>
        <v>163100.01</v>
      </c>
      <c r="D1528" s="246">
        <v>16047</v>
      </c>
    </row>
    <row r="1529" spans="1:4" x14ac:dyDescent="0.2">
      <c r="A1529" s="247">
        <v>7</v>
      </c>
      <c r="B1529" s="244">
        <f t="shared" si="1269"/>
        <v>70163200.010000005</v>
      </c>
      <c r="C1529" s="246">
        <f t="shared" ref="C1529" si="1309">+C1528+100</f>
        <v>163200.01</v>
      </c>
      <c r="D1529" s="246">
        <v>15875</v>
      </c>
    </row>
    <row r="1530" spans="1:4" x14ac:dyDescent="0.2">
      <c r="A1530" s="247">
        <v>7</v>
      </c>
      <c r="B1530" s="244">
        <f t="shared" si="1269"/>
        <v>70163300.010000005</v>
      </c>
      <c r="C1530" s="246">
        <f t="shared" ref="C1530" si="1310">+C1529+100</f>
        <v>163300.01</v>
      </c>
      <c r="D1530" s="246">
        <v>15703</v>
      </c>
    </row>
    <row r="1531" spans="1:4" x14ac:dyDescent="0.2">
      <c r="A1531" s="247">
        <v>7</v>
      </c>
      <c r="B1531" s="244">
        <f t="shared" si="1269"/>
        <v>70163400.010000005</v>
      </c>
      <c r="C1531" s="246">
        <f t="shared" ref="C1531" si="1311">+C1530+100</f>
        <v>163400.01</v>
      </c>
      <c r="D1531" s="246">
        <v>15531</v>
      </c>
    </row>
    <row r="1532" spans="1:4" x14ac:dyDescent="0.2">
      <c r="A1532" s="247">
        <v>7</v>
      </c>
      <c r="B1532" s="244">
        <f t="shared" si="1269"/>
        <v>70163500.010000005</v>
      </c>
      <c r="C1532" s="246">
        <f t="shared" ref="C1532" si="1312">+C1531+100</f>
        <v>163500.01</v>
      </c>
      <c r="D1532" s="246">
        <v>15359</v>
      </c>
    </row>
    <row r="1533" spans="1:4" x14ac:dyDescent="0.2">
      <c r="A1533" s="247">
        <v>7</v>
      </c>
      <c r="B1533" s="244">
        <f t="shared" si="1269"/>
        <v>70163600.010000005</v>
      </c>
      <c r="C1533" s="246">
        <f t="shared" ref="C1533" si="1313">+C1532+100</f>
        <v>163600.01</v>
      </c>
      <c r="D1533" s="246">
        <v>15188</v>
      </c>
    </row>
    <row r="1534" spans="1:4" x14ac:dyDescent="0.2">
      <c r="A1534" s="247">
        <v>7</v>
      </c>
      <c r="B1534" s="244">
        <f t="shared" si="1269"/>
        <v>70163700.010000005</v>
      </c>
      <c r="C1534" s="246">
        <f t="shared" ref="C1534" si="1314">+C1533+100</f>
        <v>163700.01</v>
      </c>
      <c r="D1534" s="246">
        <v>15017</v>
      </c>
    </row>
    <row r="1535" spans="1:4" x14ac:dyDescent="0.2">
      <c r="A1535" s="247">
        <v>7</v>
      </c>
      <c r="B1535" s="244">
        <f t="shared" si="1269"/>
        <v>70163800.010000005</v>
      </c>
      <c r="C1535" s="246">
        <f t="shared" ref="C1535" si="1315">+C1534+100</f>
        <v>163800.01</v>
      </c>
      <c r="D1535" s="246">
        <v>14846</v>
      </c>
    </row>
    <row r="1536" spans="1:4" x14ac:dyDescent="0.2">
      <c r="A1536" s="247">
        <v>7</v>
      </c>
      <c r="B1536" s="244">
        <f t="shared" si="1269"/>
        <v>70163900.010000005</v>
      </c>
      <c r="C1536" s="246">
        <f t="shared" ref="C1536" si="1316">+C1535+100</f>
        <v>163900.01</v>
      </c>
      <c r="D1536" s="246">
        <v>14675</v>
      </c>
    </row>
    <row r="1537" spans="1:4" x14ac:dyDescent="0.2">
      <c r="A1537" s="247">
        <v>7</v>
      </c>
      <c r="B1537" s="244">
        <f t="shared" si="1269"/>
        <v>70164000.010000005</v>
      </c>
      <c r="C1537" s="246">
        <f t="shared" ref="C1537" si="1317">+C1536+100</f>
        <v>164000.01</v>
      </c>
      <c r="D1537" s="246">
        <v>14505</v>
      </c>
    </row>
    <row r="1538" spans="1:4" x14ac:dyDescent="0.2">
      <c r="A1538" s="247">
        <v>7</v>
      </c>
      <c r="B1538" s="244">
        <f t="shared" si="1269"/>
        <v>70164100.010000005</v>
      </c>
      <c r="C1538" s="246">
        <f t="shared" ref="C1538" si="1318">+C1537+100</f>
        <v>164100.01</v>
      </c>
      <c r="D1538" s="246">
        <v>14334</v>
      </c>
    </row>
    <row r="1539" spans="1:4" x14ac:dyDescent="0.2">
      <c r="A1539" s="247">
        <v>7</v>
      </c>
      <c r="B1539" s="244">
        <f t="shared" si="1269"/>
        <v>70164200.010000005</v>
      </c>
      <c r="C1539" s="246">
        <f t="shared" ref="C1539" si="1319">+C1538+100</f>
        <v>164200.01</v>
      </c>
      <c r="D1539" s="246">
        <v>14164</v>
      </c>
    </row>
    <row r="1540" spans="1:4" x14ac:dyDescent="0.2">
      <c r="A1540" s="247">
        <v>7</v>
      </c>
      <c r="B1540" s="244">
        <f t="shared" si="1269"/>
        <v>70164300.010000005</v>
      </c>
      <c r="C1540" s="246">
        <f t="shared" ref="C1540" si="1320">+C1539+100</f>
        <v>164300.01</v>
      </c>
      <c r="D1540" s="246">
        <v>13994</v>
      </c>
    </row>
    <row r="1541" spans="1:4" x14ac:dyDescent="0.2">
      <c r="A1541" s="247">
        <v>7</v>
      </c>
      <c r="B1541" s="244">
        <f t="shared" si="1269"/>
        <v>70164400.010000005</v>
      </c>
      <c r="C1541" s="246">
        <f t="shared" ref="C1541" si="1321">+C1540+100</f>
        <v>164400.01</v>
      </c>
      <c r="D1541" s="246">
        <v>13824</v>
      </c>
    </row>
    <row r="1542" spans="1:4" x14ac:dyDescent="0.2">
      <c r="A1542" s="247">
        <v>7</v>
      </c>
      <c r="B1542" s="244">
        <f t="shared" si="1269"/>
        <v>70164500.010000005</v>
      </c>
      <c r="C1542" s="246">
        <f t="shared" ref="C1542" si="1322">+C1541+100</f>
        <v>164500.01</v>
      </c>
      <c r="D1542" s="246">
        <v>13655</v>
      </c>
    </row>
    <row r="1543" spans="1:4" x14ac:dyDescent="0.2">
      <c r="A1543" s="247">
        <v>7</v>
      </c>
      <c r="B1543" s="244">
        <f t="shared" si="1269"/>
        <v>70164600.010000005</v>
      </c>
      <c r="C1543" s="246">
        <f t="shared" ref="C1543" si="1323">+C1542+100</f>
        <v>164600.01</v>
      </c>
      <c r="D1543" s="246">
        <v>13486</v>
      </c>
    </row>
    <row r="1544" spans="1:4" x14ac:dyDescent="0.2">
      <c r="A1544" s="247">
        <v>7</v>
      </c>
      <c r="B1544" s="244">
        <f t="shared" si="1269"/>
        <v>70164700.010000005</v>
      </c>
      <c r="C1544" s="246">
        <f t="shared" ref="C1544" si="1324">+C1543+100</f>
        <v>164700.01</v>
      </c>
      <c r="D1544" s="246">
        <v>13317</v>
      </c>
    </row>
    <row r="1545" spans="1:4" x14ac:dyDescent="0.2">
      <c r="A1545" s="247">
        <v>7</v>
      </c>
      <c r="B1545" s="244">
        <f t="shared" si="1269"/>
        <v>70164800.010000005</v>
      </c>
      <c r="C1545" s="246">
        <f t="shared" ref="C1545" si="1325">+C1544+100</f>
        <v>164800.01</v>
      </c>
      <c r="D1545" s="246">
        <v>13148</v>
      </c>
    </row>
    <row r="1546" spans="1:4" x14ac:dyDescent="0.2">
      <c r="A1546" s="247">
        <v>7</v>
      </c>
      <c r="B1546" s="244">
        <f t="shared" si="1269"/>
        <v>70164900.010000005</v>
      </c>
      <c r="C1546" s="246">
        <f t="shared" ref="C1546" si="1326">+C1545+100</f>
        <v>164900.01</v>
      </c>
      <c r="D1546" s="246">
        <v>12979</v>
      </c>
    </row>
    <row r="1547" spans="1:4" x14ac:dyDescent="0.2">
      <c r="A1547" s="247">
        <v>7</v>
      </c>
      <c r="B1547" s="244">
        <f t="shared" si="1269"/>
        <v>70165000.010000005</v>
      </c>
      <c r="C1547" s="246">
        <f t="shared" ref="C1547" si="1327">+C1546+100</f>
        <v>165000.01</v>
      </c>
      <c r="D1547" s="246">
        <v>12810</v>
      </c>
    </row>
    <row r="1548" spans="1:4" x14ac:dyDescent="0.2">
      <c r="A1548" s="247">
        <v>7</v>
      </c>
      <c r="B1548" s="244">
        <f t="shared" si="1269"/>
        <v>70165100.010000005</v>
      </c>
      <c r="C1548" s="246">
        <f t="shared" ref="C1548" si="1328">+C1547+100</f>
        <v>165100.01</v>
      </c>
      <c r="D1548" s="246">
        <v>12642</v>
      </c>
    </row>
    <row r="1549" spans="1:4" x14ac:dyDescent="0.2">
      <c r="A1549" s="247">
        <v>7</v>
      </c>
      <c r="B1549" s="244">
        <f t="shared" si="1269"/>
        <v>70165200.010000005</v>
      </c>
      <c r="C1549" s="246">
        <f t="shared" ref="C1549" si="1329">+C1548+100</f>
        <v>165200.01</v>
      </c>
      <c r="D1549" s="246">
        <v>12474</v>
      </c>
    </row>
    <row r="1550" spans="1:4" x14ac:dyDescent="0.2">
      <c r="A1550" s="247">
        <v>7</v>
      </c>
      <c r="B1550" s="244">
        <f t="shared" si="1269"/>
        <v>70165300.010000005</v>
      </c>
      <c r="C1550" s="246">
        <f t="shared" ref="C1550" si="1330">+C1549+100</f>
        <v>165300.01</v>
      </c>
      <c r="D1550" s="246">
        <v>12306</v>
      </c>
    </row>
    <row r="1551" spans="1:4" x14ac:dyDescent="0.2">
      <c r="A1551" s="247">
        <v>7</v>
      </c>
      <c r="B1551" s="244">
        <f t="shared" si="1269"/>
        <v>70165400.010000005</v>
      </c>
      <c r="C1551" s="246">
        <f t="shared" ref="C1551" si="1331">+C1550+100</f>
        <v>165400.01</v>
      </c>
      <c r="D1551" s="246">
        <v>12138</v>
      </c>
    </row>
    <row r="1552" spans="1:4" x14ac:dyDescent="0.2">
      <c r="A1552" s="247">
        <v>7</v>
      </c>
      <c r="B1552" s="244">
        <f t="shared" si="1269"/>
        <v>70165500.010000005</v>
      </c>
      <c r="C1552" s="246">
        <f t="shared" ref="C1552" si="1332">+C1551+100</f>
        <v>165500.01</v>
      </c>
      <c r="D1552" s="246">
        <v>11970</v>
      </c>
    </row>
    <row r="1553" spans="1:4" x14ac:dyDescent="0.2">
      <c r="A1553" s="247">
        <v>7</v>
      </c>
      <c r="B1553" s="244">
        <f t="shared" si="1269"/>
        <v>70165600.010000005</v>
      </c>
      <c r="C1553" s="246">
        <f t="shared" ref="C1553" si="1333">+C1552+100</f>
        <v>165600.01</v>
      </c>
      <c r="D1553" s="246">
        <v>11803</v>
      </c>
    </row>
    <row r="1554" spans="1:4" x14ac:dyDescent="0.2">
      <c r="A1554" s="247">
        <v>7</v>
      </c>
      <c r="B1554" s="244">
        <f t="shared" ref="B1554:B1617" si="1334">+A1554*10000000+C1554</f>
        <v>70165700.010000005</v>
      </c>
      <c r="C1554" s="246">
        <f t="shared" ref="C1554" si="1335">+C1553+100</f>
        <v>165700.01</v>
      </c>
      <c r="D1554" s="246">
        <v>11636</v>
      </c>
    </row>
    <row r="1555" spans="1:4" x14ac:dyDescent="0.2">
      <c r="A1555" s="247">
        <v>7</v>
      </c>
      <c r="B1555" s="244">
        <f t="shared" si="1334"/>
        <v>70165800.010000005</v>
      </c>
      <c r="C1555" s="246">
        <f t="shared" ref="C1555" si="1336">+C1554+100</f>
        <v>165800.01</v>
      </c>
      <c r="D1555" s="246">
        <v>11469</v>
      </c>
    </row>
    <row r="1556" spans="1:4" x14ac:dyDescent="0.2">
      <c r="A1556" s="247">
        <v>7</v>
      </c>
      <c r="B1556" s="244">
        <f t="shared" si="1334"/>
        <v>70165900.010000005</v>
      </c>
      <c r="C1556" s="246">
        <f t="shared" ref="C1556" si="1337">+C1555+100</f>
        <v>165900.01</v>
      </c>
      <c r="D1556" s="246">
        <v>11302</v>
      </c>
    </row>
    <row r="1557" spans="1:4" x14ac:dyDescent="0.2">
      <c r="A1557" s="247">
        <v>7</v>
      </c>
      <c r="B1557" s="244">
        <f t="shared" si="1334"/>
        <v>70166000.010000005</v>
      </c>
      <c r="C1557" s="246">
        <f t="shared" ref="C1557" si="1338">+C1556+100</f>
        <v>166000.01</v>
      </c>
      <c r="D1557" s="246">
        <v>11135</v>
      </c>
    </row>
    <row r="1558" spans="1:4" x14ac:dyDescent="0.2">
      <c r="A1558" s="247">
        <v>7</v>
      </c>
      <c r="B1558" s="244">
        <f t="shared" si="1334"/>
        <v>70166100.010000005</v>
      </c>
      <c r="C1558" s="246">
        <f t="shared" ref="C1558" si="1339">+C1557+100</f>
        <v>166100.01</v>
      </c>
      <c r="D1558" s="246">
        <v>10969</v>
      </c>
    </row>
    <row r="1559" spans="1:4" x14ac:dyDescent="0.2">
      <c r="A1559" s="247">
        <v>7</v>
      </c>
      <c r="B1559" s="244">
        <f t="shared" si="1334"/>
        <v>70166200.010000005</v>
      </c>
      <c r="C1559" s="246">
        <f t="shared" ref="C1559" si="1340">+C1558+100</f>
        <v>166200.01</v>
      </c>
      <c r="D1559" s="246">
        <v>10802</v>
      </c>
    </row>
    <row r="1560" spans="1:4" x14ac:dyDescent="0.2">
      <c r="A1560" s="247">
        <v>7</v>
      </c>
      <c r="B1560" s="244">
        <f t="shared" si="1334"/>
        <v>70166300.010000005</v>
      </c>
      <c r="C1560" s="246">
        <f t="shared" ref="C1560" si="1341">+C1559+100</f>
        <v>166300.01</v>
      </c>
      <c r="D1560" s="246">
        <v>10636</v>
      </c>
    </row>
    <row r="1561" spans="1:4" x14ac:dyDescent="0.2">
      <c r="A1561" s="247">
        <v>7</v>
      </c>
      <c r="B1561" s="244">
        <f t="shared" si="1334"/>
        <v>70166400.010000005</v>
      </c>
      <c r="C1561" s="246">
        <f t="shared" ref="C1561" si="1342">+C1560+100</f>
        <v>166400.01</v>
      </c>
      <c r="D1561" s="246">
        <v>10470</v>
      </c>
    </row>
    <row r="1562" spans="1:4" x14ac:dyDescent="0.2">
      <c r="A1562" s="247">
        <v>7</v>
      </c>
      <c r="B1562" s="244">
        <f t="shared" si="1334"/>
        <v>70166500.010000005</v>
      </c>
      <c r="C1562" s="246">
        <f t="shared" ref="C1562" si="1343">+C1561+100</f>
        <v>166500.01</v>
      </c>
      <c r="D1562" s="246">
        <v>10304</v>
      </c>
    </row>
    <row r="1563" spans="1:4" x14ac:dyDescent="0.2">
      <c r="A1563" s="247">
        <v>7</v>
      </c>
      <c r="B1563" s="244">
        <f t="shared" si="1334"/>
        <v>70166600.010000005</v>
      </c>
      <c r="C1563" s="246">
        <f t="shared" ref="C1563" si="1344">+C1562+100</f>
        <v>166600.01</v>
      </c>
      <c r="D1563" s="246">
        <v>10139</v>
      </c>
    </row>
    <row r="1564" spans="1:4" x14ac:dyDescent="0.2">
      <c r="A1564" s="247">
        <v>7</v>
      </c>
      <c r="B1564" s="244">
        <f t="shared" si="1334"/>
        <v>70166700.010000005</v>
      </c>
      <c r="C1564" s="246">
        <f t="shared" ref="C1564" si="1345">+C1563+100</f>
        <v>166700.01</v>
      </c>
      <c r="D1564" s="246">
        <v>9973</v>
      </c>
    </row>
    <row r="1565" spans="1:4" x14ac:dyDescent="0.2">
      <c r="A1565" s="247">
        <v>7</v>
      </c>
      <c r="B1565" s="244">
        <f t="shared" si="1334"/>
        <v>70166800.010000005</v>
      </c>
      <c r="C1565" s="246">
        <f t="shared" ref="C1565" si="1346">+C1564+100</f>
        <v>166800.01</v>
      </c>
      <c r="D1565" s="246">
        <v>9808</v>
      </c>
    </row>
    <row r="1566" spans="1:4" x14ac:dyDescent="0.2">
      <c r="A1566" s="247">
        <v>7</v>
      </c>
      <c r="B1566" s="244">
        <f t="shared" si="1334"/>
        <v>70166900.010000005</v>
      </c>
      <c r="C1566" s="246">
        <f t="shared" ref="C1566" si="1347">+C1565+100</f>
        <v>166900.01</v>
      </c>
      <c r="D1566" s="246">
        <v>9643</v>
      </c>
    </row>
    <row r="1567" spans="1:4" x14ac:dyDescent="0.2">
      <c r="A1567" s="247">
        <v>7</v>
      </c>
      <c r="B1567" s="244">
        <f t="shared" si="1334"/>
        <v>70167000.010000005</v>
      </c>
      <c r="C1567" s="246">
        <f t="shared" ref="C1567" si="1348">+C1566+100</f>
        <v>167000.01</v>
      </c>
      <c r="D1567" s="246">
        <v>9478</v>
      </c>
    </row>
    <row r="1568" spans="1:4" x14ac:dyDescent="0.2">
      <c r="A1568" s="247">
        <v>7</v>
      </c>
      <c r="B1568" s="244">
        <f t="shared" si="1334"/>
        <v>70167100.010000005</v>
      </c>
      <c r="C1568" s="246">
        <f t="shared" ref="C1568" si="1349">+C1567+100</f>
        <v>167100.01</v>
      </c>
      <c r="D1568" s="246">
        <v>9313</v>
      </c>
    </row>
    <row r="1569" spans="1:4" x14ac:dyDescent="0.2">
      <c r="A1569" s="247">
        <v>7</v>
      </c>
      <c r="B1569" s="244">
        <f t="shared" si="1334"/>
        <v>70167200.010000005</v>
      </c>
      <c r="C1569" s="246">
        <f t="shared" ref="C1569" si="1350">+C1568+100</f>
        <v>167200.01</v>
      </c>
      <c r="D1569" s="246">
        <v>9148</v>
      </c>
    </row>
    <row r="1570" spans="1:4" x14ac:dyDescent="0.2">
      <c r="A1570" s="247">
        <v>7</v>
      </c>
      <c r="B1570" s="244">
        <f t="shared" si="1334"/>
        <v>70167300.010000005</v>
      </c>
      <c r="C1570" s="246">
        <f t="shared" ref="C1570" si="1351">+C1569+100</f>
        <v>167300.01</v>
      </c>
      <c r="D1570" s="246">
        <v>8983</v>
      </c>
    </row>
    <row r="1571" spans="1:4" x14ac:dyDescent="0.2">
      <c r="A1571" s="247">
        <v>7</v>
      </c>
      <c r="B1571" s="244">
        <f t="shared" si="1334"/>
        <v>70167400.010000005</v>
      </c>
      <c r="C1571" s="246">
        <f t="shared" ref="C1571" si="1352">+C1570+100</f>
        <v>167400.01</v>
      </c>
      <c r="D1571" s="246">
        <v>8819</v>
      </c>
    </row>
    <row r="1572" spans="1:4" x14ac:dyDescent="0.2">
      <c r="A1572" s="247">
        <v>7</v>
      </c>
      <c r="B1572" s="244">
        <f t="shared" si="1334"/>
        <v>70167500.010000005</v>
      </c>
      <c r="C1572" s="246">
        <f t="shared" ref="C1572" si="1353">+C1571+100</f>
        <v>167500.01</v>
      </c>
      <c r="D1572" s="246">
        <v>8655</v>
      </c>
    </row>
    <row r="1573" spans="1:4" x14ac:dyDescent="0.2">
      <c r="A1573" s="247">
        <v>7</v>
      </c>
      <c r="B1573" s="244">
        <f t="shared" si="1334"/>
        <v>70167600.010000005</v>
      </c>
      <c r="C1573" s="246">
        <f t="shared" ref="C1573" si="1354">+C1572+100</f>
        <v>167600.01</v>
      </c>
      <c r="D1573" s="246">
        <v>8491</v>
      </c>
    </row>
    <row r="1574" spans="1:4" x14ac:dyDescent="0.2">
      <c r="A1574" s="247">
        <v>7</v>
      </c>
      <c r="B1574" s="244">
        <f t="shared" si="1334"/>
        <v>70167700.010000005</v>
      </c>
      <c r="C1574" s="246">
        <f t="shared" ref="C1574" si="1355">+C1573+100</f>
        <v>167700.01</v>
      </c>
      <c r="D1574" s="246">
        <v>8327</v>
      </c>
    </row>
    <row r="1575" spans="1:4" x14ac:dyDescent="0.2">
      <c r="A1575" s="247">
        <v>7</v>
      </c>
      <c r="B1575" s="244">
        <f t="shared" si="1334"/>
        <v>70167800.010000005</v>
      </c>
      <c r="C1575" s="246">
        <f t="shared" ref="C1575" si="1356">+C1574+100</f>
        <v>167800.01</v>
      </c>
      <c r="D1575" s="246">
        <v>8163</v>
      </c>
    </row>
    <row r="1576" spans="1:4" x14ac:dyDescent="0.2">
      <c r="A1576" s="247">
        <v>7</v>
      </c>
      <c r="B1576" s="244">
        <f t="shared" si="1334"/>
        <v>70167900.010000005</v>
      </c>
      <c r="C1576" s="246">
        <f t="shared" ref="C1576" si="1357">+C1575+100</f>
        <v>167900.01</v>
      </c>
      <c r="D1576" s="246">
        <v>8000</v>
      </c>
    </row>
    <row r="1577" spans="1:4" x14ac:dyDescent="0.2">
      <c r="A1577" s="247">
        <v>7</v>
      </c>
      <c r="B1577" s="244">
        <f t="shared" si="1334"/>
        <v>70168000.010000005</v>
      </c>
      <c r="C1577" s="246">
        <f t="shared" ref="C1577" si="1358">+C1576+100</f>
        <v>168000.01</v>
      </c>
      <c r="D1577" s="246">
        <v>7836</v>
      </c>
    </row>
    <row r="1578" spans="1:4" x14ac:dyDescent="0.2">
      <c r="A1578" s="247">
        <v>7</v>
      </c>
      <c r="B1578" s="244">
        <f t="shared" si="1334"/>
        <v>70168100.010000005</v>
      </c>
      <c r="C1578" s="246">
        <f t="shared" ref="C1578" si="1359">+C1577+100</f>
        <v>168100.01</v>
      </c>
      <c r="D1578" s="246">
        <v>7673</v>
      </c>
    </row>
    <row r="1579" spans="1:4" x14ac:dyDescent="0.2">
      <c r="A1579" s="247">
        <v>7</v>
      </c>
      <c r="B1579" s="244">
        <f t="shared" si="1334"/>
        <v>70168200.010000005</v>
      </c>
      <c r="C1579" s="246">
        <f t="shared" ref="C1579" si="1360">+C1578+100</f>
        <v>168200.01</v>
      </c>
      <c r="D1579" s="246">
        <v>7510</v>
      </c>
    </row>
    <row r="1580" spans="1:4" x14ac:dyDescent="0.2">
      <c r="A1580" s="247">
        <v>7</v>
      </c>
      <c r="B1580" s="244">
        <f t="shared" si="1334"/>
        <v>70168300.010000005</v>
      </c>
      <c r="C1580" s="246">
        <f t="shared" ref="C1580" si="1361">+C1579+100</f>
        <v>168300.01</v>
      </c>
      <c r="D1580" s="246">
        <v>7347</v>
      </c>
    </row>
    <row r="1581" spans="1:4" x14ac:dyDescent="0.2">
      <c r="A1581" s="247">
        <v>7</v>
      </c>
      <c r="B1581" s="244">
        <f t="shared" si="1334"/>
        <v>70168400.010000005</v>
      </c>
      <c r="C1581" s="246">
        <f t="shared" ref="C1581" si="1362">+C1580+100</f>
        <v>168400.01</v>
      </c>
      <c r="D1581" s="246">
        <v>7184</v>
      </c>
    </row>
    <row r="1582" spans="1:4" x14ac:dyDescent="0.2">
      <c r="A1582" s="247">
        <v>7</v>
      </c>
      <c r="B1582" s="244">
        <f t="shared" si="1334"/>
        <v>70168500.010000005</v>
      </c>
      <c r="C1582" s="246">
        <f t="shared" ref="C1582" si="1363">+C1581+100</f>
        <v>168500.01</v>
      </c>
      <c r="D1582" s="246">
        <v>7022</v>
      </c>
    </row>
    <row r="1583" spans="1:4" x14ac:dyDescent="0.2">
      <c r="A1583" s="247">
        <v>7</v>
      </c>
      <c r="B1583" s="244">
        <f t="shared" si="1334"/>
        <v>70168600.010000005</v>
      </c>
      <c r="C1583" s="246">
        <f t="shared" ref="C1583" si="1364">+C1582+100</f>
        <v>168600.01</v>
      </c>
      <c r="D1583" s="246">
        <v>6859</v>
      </c>
    </row>
    <row r="1584" spans="1:4" x14ac:dyDescent="0.2">
      <c r="A1584" s="247">
        <v>7</v>
      </c>
      <c r="B1584" s="244">
        <f t="shared" si="1334"/>
        <v>70168700.010000005</v>
      </c>
      <c r="C1584" s="246">
        <f t="shared" ref="C1584" si="1365">+C1583+100</f>
        <v>168700.01</v>
      </c>
      <c r="D1584" s="246">
        <v>6697</v>
      </c>
    </row>
    <row r="1585" spans="1:4" x14ac:dyDescent="0.2">
      <c r="A1585" s="247">
        <v>7</v>
      </c>
      <c r="B1585" s="244">
        <f t="shared" si="1334"/>
        <v>70168800.010000005</v>
      </c>
      <c r="C1585" s="246">
        <f t="shared" ref="C1585" si="1366">+C1584+100</f>
        <v>168800.01</v>
      </c>
      <c r="D1585" s="246">
        <v>6534</v>
      </c>
    </row>
    <row r="1586" spans="1:4" x14ac:dyDescent="0.2">
      <c r="A1586" s="247">
        <v>7</v>
      </c>
      <c r="B1586" s="244">
        <f t="shared" si="1334"/>
        <v>70168900.010000005</v>
      </c>
      <c r="C1586" s="246">
        <f t="shared" ref="C1586" si="1367">+C1585+100</f>
        <v>168900.01</v>
      </c>
      <c r="D1586" s="246">
        <v>6372</v>
      </c>
    </row>
    <row r="1587" spans="1:4" x14ac:dyDescent="0.2">
      <c r="A1587" s="247">
        <v>7</v>
      </c>
      <c r="B1587" s="244">
        <f t="shared" si="1334"/>
        <v>70169000.010000005</v>
      </c>
      <c r="C1587" s="246">
        <f t="shared" ref="C1587" si="1368">+C1586+100</f>
        <v>169000.01</v>
      </c>
      <c r="D1587" s="246">
        <v>6210</v>
      </c>
    </row>
    <row r="1588" spans="1:4" x14ac:dyDescent="0.2">
      <c r="A1588" s="247">
        <v>7</v>
      </c>
      <c r="B1588" s="244">
        <f t="shared" si="1334"/>
        <v>70169100.010000005</v>
      </c>
      <c r="C1588" s="246">
        <f t="shared" ref="C1588" si="1369">+C1587+100</f>
        <v>169100.01</v>
      </c>
      <c r="D1588" s="246">
        <v>6049</v>
      </c>
    </row>
    <row r="1589" spans="1:4" x14ac:dyDescent="0.2">
      <c r="A1589" s="247">
        <v>7</v>
      </c>
      <c r="B1589" s="244">
        <f t="shared" si="1334"/>
        <v>70169200.010000005</v>
      </c>
      <c r="C1589" s="246">
        <f t="shared" ref="C1589" si="1370">+C1588+100</f>
        <v>169200.01</v>
      </c>
      <c r="D1589" s="246">
        <v>5887</v>
      </c>
    </row>
    <row r="1590" spans="1:4" x14ac:dyDescent="0.2">
      <c r="A1590" s="247">
        <v>7</v>
      </c>
      <c r="B1590" s="244">
        <f t="shared" si="1334"/>
        <v>70169300.010000005</v>
      </c>
      <c r="C1590" s="246">
        <f t="shared" ref="C1590" si="1371">+C1589+100</f>
        <v>169300.01</v>
      </c>
      <c r="D1590" s="246">
        <v>5726</v>
      </c>
    </row>
    <row r="1591" spans="1:4" x14ac:dyDescent="0.2">
      <c r="A1591" s="247">
        <v>7</v>
      </c>
      <c r="B1591" s="244">
        <f t="shared" si="1334"/>
        <v>70169400.010000005</v>
      </c>
      <c r="C1591" s="246">
        <f t="shared" ref="C1591" si="1372">+C1590+100</f>
        <v>169400.01</v>
      </c>
      <c r="D1591" s="246">
        <v>5564</v>
      </c>
    </row>
    <row r="1592" spans="1:4" x14ac:dyDescent="0.2">
      <c r="A1592" s="247">
        <v>7</v>
      </c>
      <c r="B1592" s="244">
        <f t="shared" si="1334"/>
        <v>70169500.010000005</v>
      </c>
      <c r="C1592" s="246">
        <f t="shared" ref="C1592" si="1373">+C1591+100</f>
        <v>169500.01</v>
      </c>
      <c r="D1592" s="246">
        <v>5403</v>
      </c>
    </row>
    <row r="1593" spans="1:4" x14ac:dyDescent="0.2">
      <c r="A1593" s="247">
        <v>7</v>
      </c>
      <c r="B1593" s="244">
        <f t="shared" si="1334"/>
        <v>70169600.010000005</v>
      </c>
      <c r="C1593" s="246">
        <f t="shared" ref="C1593" si="1374">+C1592+100</f>
        <v>169600.01</v>
      </c>
      <c r="D1593" s="246">
        <v>5242</v>
      </c>
    </row>
    <row r="1594" spans="1:4" x14ac:dyDescent="0.2">
      <c r="A1594" s="247">
        <v>7</v>
      </c>
      <c r="B1594" s="244">
        <f t="shared" si="1334"/>
        <v>70169700.010000005</v>
      </c>
      <c r="C1594" s="246">
        <f t="shared" ref="C1594" si="1375">+C1593+100</f>
        <v>169700.01</v>
      </c>
      <c r="D1594" s="246">
        <v>5081</v>
      </c>
    </row>
    <row r="1595" spans="1:4" x14ac:dyDescent="0.2">
      <c r="A1595" s="247">
        <v>7</v>
      </c>
      <c r="B1595" s="244">
        <f t="shared" si="1334"/>
        <v>70169800.010000005</v>
      </c>
      <c r="C1595" s="246">
        <f t="shared" ref="C1595" si="1376">+C1594+100</f>
        <v>169800.01</v>
      </c>
      <c r="D1595" s="246">
        <v>4920</v>
      </c>
    </row>
    <row r="1596" spans="1:4" x14ac:dyDescent="0.2">
      <c r="A1596" s="247">
        <v>7</v>
      </c>
      <c r="B1596" s="244">
        <f t="shared" si="1334"/>
        <v>70169900.010000005</v>
      </c>
      <c r="C1596" s="246">
        <f t="shared" ref="C1596" si="1377">+C1595+100</f>
        <v>169900.01</v>
      </c>
      <c r="D1596" s="246">
        <v>4760</v>
      </c>
    </row>
    <row r="1597" spans="1:4" x14ac:dyDescent="0.2">
      <c r="A1597" s="247">
        <v>7</v>
      </c>
      <c r="B1597" s="244">
        <f t="shared" si="1334"/>
        <v>70170000.010000005</v>
      </c>
      <c r="C1597" s="246">
        <f t="shared" ref="C1597" si="1378">+C1596+100</f>
        <v>170000.01</v>
      </c>
      <c r="D1597" s="246">
        <v>4599</v>
      </c>
    </row>
    <row r="1598" spans="1:4" x14ac:dyDescent="0.2">
      <c r="A1598" s="247">
        <v>7</v>
      </c>
      <c r="B1598" s="244">
        <f t="shared" si="1334"/>
        <v>70170100.010000005</v>
      </c>
      <c r="C1598" s="246">
        <f t="shared" ref="C1598" si="1379">+C1597+100</f>
        <v>170100.01</v>
      </c>
      <c r="D1598" s="246">
        <v>4439</v>
      </c>
    </row>
    <row r="1599" spans="1:4" x14ac:dyDescent="0.2">
      <c r="A1599" s="247">
        <v>7</v>
      </c>
      <c r="B1599" s="244">
        <f t="shared" si="1334"/>
        <v>70170200.010000005</v>
      </c>
      <c r="C1599" s="246">
        <f t="shared" ref="C1599" si="1380">+C1598+100</f>
        <v>170200.01</v>
      </c>
      <c r="D1599" s="246">
        <v>4278</v>
      </c>
    </row>
    <row r="1600" spans="1:4" x14ac:dyDescent="0.2">
      <c r="A1600" s="247">
        <v>7</v>
      </c>
      <c r="B1600" s="244">
        <f t="shared" si="1334"/>
        <v>70170300.010000005</v>
      </c>
      <c r="C1600" s="246">
        <f t="shared" ref="C1600" si="1381">+C1599+100</f>
        <v>170300.01</v>
      </c>
      <c r="D1600" s="246">
        <v>4118</v>
      </c>
    </row>
    <row r="1601" spans="1:4" x14ac:dyDescent="0.2">
      <c r="A1601" s="247">
        <v>7</v>
      </c>
      <c r="B1601" s="244">
        <f t="shared" si="1334"/>
        <v>70170400.010000005</v>
      </c>
      <c r="C1601" s="246">
        <f t="shared" ref="C1601" si="1382">+C1600+100</f>
        <v>170400.01</v>
      </c>
      <c r="D1601" s="246">
        <v>3958</v>
      </c>
    </row>
    <row r="1602" spans="1:4" x14ac:dyDescent="0.2">
      <c r="A1602" s="247">
        <v>7</v>
      </c>
      <c r="B1602" s="244">
        <f t="shared" si="1334"/>
        <v>70170500.010000005</v>
      </c>
      <c r="C1602" s="246">
        <f t="shared" ref="C1602" si="1383">+C1601+100</f>
        <v>170500.01</v>
      </c>
      <c r="D1602" s="246">
        <v>3798</v>
      </c>
    </row>
    <row r="1603" spans="1:4" x14ac:dyDescent="0.2">
      <c r="A1603" s="247">
        <v>7</v>
      </c>
      <c r="B1603" s="244">
        <f t="shared" si="1334"/>
        <v>70170600.010000005</v>
      </c>
      <c r="C1603" s="246">
        <f t="shared" ref="C1603" si="1384">+C1602+100</f>
        <v>170600.01</v>
      </c>
      <c r="D1603" s="246">
        <v>3639</v>
      </c>
    </row>
    <row r="1604" spans="1:4" x14ac:dyDescent="0.2">
      <c r="A1604" s="247">
        <v>7</v>
      </c>
      <c r="B1604" s="244">
        <f t="shared" si="1334"/>
        <v>70170700.010000005</v>
      </c>
      <c r="C1604" s="246">
        <f t="shared" ref="C1604" si="1385">+C1603+100</f>
        <v>170700.01</v>
      </c>
      <c r="D1604" s="246">
        <v>3479</v>
      </c>
    </row>
    <row r="1605" spans="1:4" x14ac:dyDescent="0.2">
      <c r="A1605" s="247">
        <v>7</v>
      </c>
      <c r="B1605" s="244">
        <f t="shared" si="1334"/>
        <v>70170800.010000005</v>
      </c>
      <c r="C1605" s="246">
        <f t="shared" ref="C1605" si="1386">+C1604+100</f>
        <v>170800.01</v>
      </c>
      <c r="D1605" s="246">
        <v>3320</v>
      </c>
    </row>
    <row r="1606" spans="1:4" x14ac:dyDescent="0.2">
      <c r="A1606" s="247">
        <v>7</v>
      </c>
      <c r="B1606" s="244">
        <f t="shared" si="1334"/>
        <v>70170900.010000005</v>
      </c>
      <c r="C1606" s="246">
        <f t="shared" ref="C1606" si="1387">+C1605+100</f>
        <v>170900.01</v>
      </c>
      <c r="D1606" s="246">
        <v>3160</v>
      </c>
    </row>
    <row r="1607" spans="1:4" x14ac:dyDescent="0.2">
      <c r="A1607" s="247">
        <v>7</v>
      </c>
      <c r="B1607" s="244">
        <f t="shared" si="1334"/>
        <v>70171000.010000005</v>
      </c>
      <c r="C1607" s="246">
        <f t="shared" ref="C1607" si="1388">+C1606+100</f>
        <v>171000.01</v>
      </c>
      <c r="D1607" s="246">
        <v>3001</v>
      </c>
    </row>
    <row r="1608" spans="1:4" x14ac:dyDescent="0.2">
      <c r="A1608" s="247">
        <v>7</v>
      </c>
      <c r="B1608" s="244">
        <f t="shared" si="1334"/>
        <v>70171100.010000005</v>
      </c>
      <c r="C1608" s="246">
        <f t="shared" ref="C1608" si="1389">+C1607+100</f>
        <v>171100.01</v>
      </c>
      <c r="D1608" s="246">
        <v>2842</v>
      </c>
    </row>
    <row r="1609" spans="1:4" x14ac:dyDescent="0.2">
      <c r="A1609" s="247">
        <v>7</v>
      </c>
      <c r="B1609" s="244">
        <f t="shared" si="1334"/>
        <v>70171200.010000005</v>
      </c>
      <c r="C1609" s="246">
        <f t="shared" ref="C1609" si="1390">+C1608+100</f>
        <v>171200.01</v>
      </c>
      <c r="D1609" s="246">
        <v>2683</v>
      </c>
    </row>
    <row r="1610" spans="1:4" x14ac:dyDescent="0.2">
      <c r="A1610" s="247">
        <v>7</v>
      </c>
      <c r="B1610" s="244">
        <f t="shared" si="1334"/>
        <v>70171300.010000005</v>
      </c>
      <c r="C1610" s="246">
        <f t="shared" ref="C1610" si="1391">+C1609+100</f>
        <v>171300.01</v>
      </c>
      <c r="D1610" s="246">
        <v>2524</v>
      </c>
    </row>
    <row r="1611" spans="1:4" x14ac:dyDescent="0.2">
      <c r="A1611" s="247">
        <v>7</v>
      </c>
      <c r="B1611" s="244">
        <f t="shared" si="1334"/>
        <v>70171400.010000005</v>
      </c>
      <c r="C1611" s="246">
        <f t="shared" ref="C1611" si="1392">+C1610+100</f>
        <v>171400.01</v>
      </c>
      <c r="D1611" s="246">
        <v>2366</v>
      </c>
    </row>
    <row r="1612" spans="1:4" x14ac:dyDescent="0.2">
      <c r="A1612" s="247">
        <v>7</v>
      </c>
      <c r="B1612" s="244">
        <f t="shared" si="1334"/>
        <v>70171500.010000005</v>
      </c>
      <c r="C1612" s="246">
        <f t="shared" ref="C1612" si="1393">+C1611+100</f>
        <v>171500.01</v>
      </c>
      <c r="D1612" s="246">
        <v>2207</v>
      </c>
    </row>
    <row r="1613" spans="1:4" x14ac:dyDescent="0.2">
      <c r="A1613" s="247">
        <v>7</v>
      </c>
      <c r="B1613" s="244">
        <f t="shared" si="1334"/>
        <v>70171600.010000005</v>
      </c>
      <c r="C1613" s="246">
        <f t="shared" ref="C1613" si="1394">+C1612+100</f>
        <v>171600.01</v>
      </c>
      <c r="D1613" s="246">
        <v>2049</v>
      </c>
    </row>
    <row r="1614" spans="1:4" x14ac:dyDescent="0.2">
      <c r="A1614" s="247">
        <v>7</v>
      </c>
      <c r="B1614" s="244">
        <f t="shared" si="1334"/>
        <v>70171700.010000005</v>
      </c>
      <c r="C1614" s="246">
        <f t="shared" ref="C1614" si="1395">+C1613+100</f>
        <v>171700.01</v>
      </c>
      <c r="D1614" s="246">
        <v>1890</v>
      </c>
    </row>
    <row r="1615" spans="1:4" x14ac:dyDescent="0.2">
      <c r="A1615" s="247">
        <v>7</v>
      </c>
      <c r="B1615" s="244">
        <f t="shared" si="1334"/>
        <v>70171800.010000005</v>
      </c>
      <c r="C1615" s="246">
        <f t="shared" ref="C1615" si="1396">+C1614+100</f>
        <v>171800.01</v>
      </c>
      <c r="D1615" s="246">
        <v>1732</v>
      </c>
    </row>
    <row r="1616" spans="1:4" x14ac:dyDescent="0.2">
      <c r="A1616" s="247">
        <v>7</v>
      </c>
      <c r="B1616" s="244">
        <f t="shared" si="1334"/>
        <v>70171900.010000005</v>
      </c>
      <c r="C1616" s="246">
        <f t="shared" ref="C1616" si="1397">+C1615+100</f>
        <v>171900.01</v>
      </c>
      <c r="D1616" s="246">
        <v>1574</v>
      </c>
    </row>
    <row r="1617" spans="1:4" x14ac:dyDescent="0.2">
      <c r="A1617" s="247">
        <v>7</v>
      </c>
      <c r="B1617" s="244">
        <f t="shared" si="1334"/>
        <v>70172000.010000005</v>
      </c>
      <c r="C1617" s="246">
        <f t="shared" ref="C1617" si="1398">+C1616+100</f>
        <v>172000.01</v>
      </c>
      <c r="D1617" s="246">
        <v>1416</v>
      </c>
    </row>
    <row r="1618" spans="1:4" x14ac:dyDescent="0.2">
      <c r="A1618" s="247">
        <v>7</v>
      </c>
      <c r="B1618" s="244">
        <f t="shared" ref="B1618:B1681" si="1399">+A1618*10000000+C1618</f>
        <v>70172100.010000005</v>
      </c>
      <c r="C1618" s="246">
        <f t="shared" ref="C1618" si="1400">+C1617+100</f>
        <v>172100.01</v>
      </c>
      <c r="D1618" s="246">
        <v>1258</v>
      </c>
    </row>
    <row r="1619" spans="1:4" x14ac:dyDescent="0.2">
      <c r="A1619" s="247">
        <v>7</v>
      </c>
      <c r="B1619" s="244">
        <f t="shared" si="1399"/>
        <v>70172200.010000005</v>
      </c>
      <c r="C1619" s="246">
        <f t="shared" ref="C1619" si="1401">+C1618+100</f>
        <v>172200.01</v>
      </c>
      <c r="D1619" s="246">
        <v>1101</v>
      </c>
    </row>
    <row r="1620" spans="1:4" x14ac:dyDescent="0.2">
      <c r="A1620" s="247">
        <v>7</v>
      </c>
      <c r="B1620" s="244">
        <f t="shared" si="1399"/>
        <v>70172300.010000005</v>
      </c>
      <c r="C1620" s="246">
        <f t="shared" ref="C1620" si="1402">+C1619+100</f>
        <v>172300.01</v>
      </c>
      <c r="D1620" s="246">
        <v>943</v>
      </c>
    </row>
    <row r="1621" spans="1:4" x14ac:dyDescent="0.2">
      <c r="A1621" s="247">
        <v>7</v>
      </c>
      <c r="B1621" s="244">
        <f t="shared" si="1399"/>
        <v>70172400.010000005</v>
      </c>
      <c r="C1621" s="246">
        <f t="shared" ref="C1621" si="1403">+C1620+100</f>
        <v>172400.01</v>
      </c>
      <c r="D1621" s="246">
        <v>786</v>
      </c>
    </row>
    <row r="1622" spans="1:4" x14ac:dyDescent="0.2">
      <c r="A1622" s="247">
        <v>7</v>
      </c>
      <c r="B1622" s="244">
        <f t="shared" si="1399"/>
        <v>70172500.010000005</v>
      </c>
      <c r="C1622" s="246">
        <f t="shared" ref="C1622" si="1404">+C1621+100</f>
        <v>172500.01</v>
      </c>
      <c r="D1622" s="246">
        <v>628</v>
      </c>
    </row>
    <row r="1623" spans="1:4" x14ac:dyDescent="0.2">
      <c r="A1623" s="247">
        <v>7</v>
      </c>
      <c r="B1623" s="244">
        <f t="shared" si="1399"/>
        <v>70172600.010000005</v>
      </c>
      <c r="C1623" s="246">
        <f t="shared" ref="C1623" si="1405">+C1622+100</f>
        <v>172600.01</v>
      </c>
      <c r="D1623" s="246">
        <v>471</v>
      </c>
    </row>
    <row r="1624" spans="1:4" x14ac:dyDescent="0.2">
      <c r="A1624" s="247">
        <v>7</v>
      </c>
      <c r="B1624" s="244">
        <f t="shared" si="1399"/>
        <v>70172700.010000005</v>
      </c>
      <c r="C1624" s="246">
        <f t="shared" ref="C1624" si="1406">+C1623+100</f>
        <v>172700.01</v>
      </c>
      <c r="D1624" s="246">
        <v>314</v>
      </c>
    </row>
    <row r="1625" spans="1:4" x14ac:dyDescent="0.2">
      <c r="A1625" s="247">
        <v>7</v>
      </c>
      <c r="B1625" s="244">
        <f t="shared" si="1399"/>
        <v>70172800.010000005</v>
      </c>
      <c r="C1625" s="246">
        <f t="shared" ref="C1625" si="1407">+C1624+100</f>
        <v>172800.01</v>
      </c>
      <c r="D1625" s="246">
        <v>157</v>
      </c>
    </row>
    <row r="1626" spans="1:4" x14ac:dyDescent="0.2">
      <c r="A1626" s="247">
        <v>7</v>
      </c>
      <c r="B1626" s="244">
        <f t="shared" si="1399"/>
        <v>70172900.010000005</v>
      </c>
      <c r="C1626" s="246">
        <f t="shared" ref="C1626" si="1408">+C1625+100</f>
        <v>172900.01</v>
      </c>
      <c r="D1626" s="246">
        <v>0</v>
      </c>
    </row>
    <row r="1627" spans="1:4" x14ac:dyDescent="0.2">
      <c r="A1627" s="247">
        <v>8</v>
      </c>
      <c r="B1627" s="244">
        <f t="shared" si="1399"/>
        <v>80150000.010000005</v>
      </c>
      <c r="C1627" s="246">
        <v>150000.01</v>
      </c>
      <c r="D1627" s="246">
        <v>42979</v>
      </c>
    </row>
    <row r="1628" spans="1:4" x14ac:dyDescent="0.2">
      <c r="A1628" s="247">
        <v>8</v>
      </c>
      <c r="B1628" s="244">
        <f t="shared" si="1399"/>
        <v>80150100.010000005</v>
      </c>
      <c r="C1628" s="246">
        <f>+C1627+100</f>
        <v>150100.01</v>
      </c>
      <c r="D1628" s="246">
        <v>42609</v>
      </c>
    </row>
    <row r="1629" spans="1:4" x14ac:dyDescent="0.2">
      <c r="A1629" s="247">
        <v>8</v>
      </c>
      <c r="B1629" s="244">
        <f t="shared" si="1399"/>
        <v>80150200.010000005</v>
      </c>
      <c r="C1629" s="246">
        <f t="shared" ref="C1629" si="1409">+C1628+100</f>
        <v>150200.01</v>
      </c>
      <c r="D1629" s="246">
        <v>42270</v>
      </c>
    </row>
    <row r="1630" spans="1:4" x14ac:dyDescent="0.2">
      <c r="A1630" s="247">
        <v>8</v>
      </c>
      <c r="B1630" s="244">
        <f t="shared" si="1399"/>
        <v>80150300.010000005</v>
      </c>
      <c r="C1630" s="246">
        <f t="shared" ref="C1630" si="1410">+C1629+100</f>
        <v>150300.01</v>
      </c>
      <c r="D1630" s="246">
        <v>41950</v>
      </c>
    </row>
    <row r="1631" spans="1:4" x14ac:dyDescent="0.2">
      <c r="A1631" s="247">
        <v>8</v>
      </c>
      <c r="B1631" s="244">
        <f t="shared" si="1399"/>
        <v>80150400.010000005</v>
      </c>
      <c r="C1631" s="246">
        <f t="shared" ref="C1631" si="1411">+C1630+100</f>
        <v>150400.01</v>
      </c>
      <c r="D1631" s="246">
        <v>41644</v>
      </c>
    </row>
    <row r="1632" spans="1:4" x14ac:dyDescent="0.2">
      <c r="A1632" s="247">
        <v>8</v>
      </c>
      <c r="B1632" s="244">
        <f t="shared" si="1399"/>
        <v>80150500.010000005</v>
      </c>
      <c r="C1632" s="246">
        <f t="shared" ref="C1632" si="1412">+C1631+100</f>
        <v>150500.01</v>
      </c>
      <c r="D1632" s="246">
        <v>41348</v>
      </c>
    </row>
    <row r="1633" spans="1:4" x14ac:dyDescent="0.2">
      <c r="A1633" s="247">
        <v>8</v>
      </c>
      <c r="B1633" s="244">
        <f t="shared" si="1399"/>
        <v>80150600.010000005</v>
      </c>
      <c r="C1633" s="246">
        <f t="shared" ref="C1633" si="1413">+C1632+100</f>
        <v>150600.01</v>
      </c>
      <c r="D1633" s="246">
        <v>41061</v>
      </c>
    </row>
    <row r="1634" spans="1:4" x14ac:dyDescent="0.2">
      <c r="A1634" s="247">
        <v>8</v>
      </c>
      <c r="B1634" s="244">
        <f t="shared" si="1399"/>
        <v>80150700.010000005</v>
      </c>
      <c r="C1634" s="246">
        <f t="shared" ref="C1634" si="1414">+C1633+100</f>
        <v>150700.01</v>
      </c>
      <c r="D1634" s="246">
        <v>40780</v>
      </c>
    </row>
    <row r="1635" spans="1:4" x14ac:dyDescent="0.2">
      <c r="A1635" s="247">
        <v>8</v>
      </c>
      <c r="B1635" s="244">
        <f t="shared" si="1399"/>
        <v>80150800.010000005</v>
      </c>
      <c r="C1635" s="246">
        <f t="shared" ref="C1635" si="1415">+C1634+100</f>
        <v>150800.01</v>
      </c>
      <c r="D1635" s="246">
        <v>40505</v>
      </c>
    </row>
    <row r="1636" spans="1:4" x14ac:dyDescent="0.2">
      <c r="A1636" s="247">
        <v>8</v>
      </c>
      <c r="B1636" s="244">
        <f t="shared" si="1399"/>
        <v>80150900.010000005</v>
      </c>
      <c r="C1636" s="246">
        <f t="shared" ref="C1636" si="1416">+C1635+100</f>
        <v>150900.01</v>
      </c>
      <c r="D1636" s="246">
        <v>40236</v>
      </c>
    </row>
    <row r="1637" spans="1:4" x14ac:dyDescent="0.2">
      <c r="A1637" s="247">
        <v>8</v>
      </c>
      <c r="B1637" s="244">
        <f t="shared" si="1399"/>
        <v>80151000.010000005</v>
      </c>
      <c r="C1637" s="246">
        <f t="shared" ref="C1637" si="1417">+C1636+100</f>
        <v>151000.01</v>
      </c>
      <c r="D1637" s="246">
        <v>39971</v>
      </c>
    </row>
    <row r="1638" spans="1:4" x14ac:dyDescent="0.2">
      <c r="A1638" s="247">
        <v>8</v>
      </c>
      <c r="B1638" s="244">
        <f t="shared" si="1399"/>
        <v>80151100.010000005</v>
      </c>
      <c r="C1638" s="246">
        <f t="shared" ref="C1638" si="1418">+C1637+100</f>
        <v>151100.01</v>
      </c>
      <c r="D1638" s="246">
        <v>39710</v>
      </c>
    </row>
    <row r="1639" spans="1:4" x14ac:dyDescent="0.2">
      <c r="A1639" s="247">
        <v>8</v>
      </c>
      <c r="B1639" s="244">
        <f t="shared" si="1399"/>
        <v>80151200.010000005</v>
      </c>
      <c r="C1639" s="246">
        <f t="shared" ref="C1639" si="1419">+C1638+100</f>
        <v>151200.01</v>
      </c>
      <c r="D1639" s="246">
        <v>39452</v>
      </c>
    </row>
    <row r="1640" spans="1:4" x14ac:dyDescent="0.2">
      <c r="A1640" s="247">
        <v>8</v>
      </c>
      <c r="B1640" s="244">
        <f t="shared" si="1399"/>
        <v>80151300.010000005</v>
      </c>
      <c r="C1640" s="246">
        <f t="shared" ref="C1640" si="1420">+C1639+100</f>
        <v>151300.01</v>
      </c>
      <c r="D1640" s="246">
        <v>39199</v>
      </c>
    </row>
    <row r="1641" spans="1:4" x14ac:dyDescent="0.2">
      <c r="A1641" s="247">
        <v>8</v>
      </c>
      <c r="B1641" s="244">
        <f t="shared" si="1399"/>
        <v>80151400.010000005</v>
      </c>
      <c r="C1641" s="246">
        <f t="shared" ref="C1641" si="1421">+C1640+100</f>
        <v>151400.01</v>
      </c>
      <c r="D1641" s="246">
        <v>38948</v>
      </c>
    </row>
    <row r="1642" spans="1:4" x14ac:dyDescent="0.2">
      <c r="A1642" s="247">
        <v>8</v>
      </c>
      <c r="B1642" s="244">
        <f t="shared" si="1399"/>
        <v>80151500.010000005</v>
      </c>
      <c r="C1642" s="246">
        <f t="shared" ref="C1642" si="1422">+C1641+100</f>
        <v>151500.01</v>
      </c>
      <c r="D1642" s="246">
        <v>38700</v>
      </c>
    </row>
    <row r="1643" spans="1:4" x14ac:dyDescent="0.2">
      <c r="A1643" s="247">
        <v>8</v>
      </c>
      <c r="B1643" s="244">
        <f t="shared" si="1399"/>
        <v>80151600.010000005</v>
      </c>
      <c r="C1643" s="246">
        <f t="shared" ref="C1643" si="1423">+C1642+100</f>
        <v>151600.01</v>
      </c>
      <c r="D1643" s="246">
        <v>38454</v>
      </c>
    </row>
    <row r="1644" spans="1:4" x14ac:dyDescent="0.2">
      <c r="A1644" s="247">
        <v>8</v>
      </c>
      <c r="B1644" s="244">
        <f t="shared" si="1399"/>
        <v>80151700.010000005</v>
      </c>
      <c r="C1644" s="246">
        <f t="shared" ref="C1644" si="1424">+C1643+100</f>
        <v>151700.01</v>
      </c>
      <c r="D1644" s="246">
        <v>38211</v>
      </c>
    </row>
    <row r="1645" spans="1:4" x14ac:dyDescent="0.2">
      <c r="A1645" s="247">
        <v>8</v>
      </c>
      <c r="B1645" s="244">
        <f t="shared" si="1399"/>
        <v>80151800.010000005</v>
      </c>
      <c r="C1645" s="246">
        <f t="shared" ref="C1645" si="1425">+C1644+100</f>
        <v>151800.01</v>
      </c>
      <c r="D1645" s="246">
        <v>37970</v>
      </c>
    </row>
    <row r="1646" spans="1:4" x14ac:dyDescent="0.2">
      <c r="A1646" s="247">
        <v>8</v>
      </c>
      <c r="B1646" s="244">
        <f t="shared" si="1399"/>
        <v>80151900.010000005</v>
      </c>
      <c r="C1646" s="246">
        <f t="shared" ref="C1646" si="1426">+C1645+100</f>
        <v>151900.01</v>
      </c>
      <c r="D1646" s="246">
        <v>37732</v>
      </c>
    </row>
    <row r="1647" spans="1:4" x14ac:dyDescent="0.2">
      <c r="A1647" s="247">
        <v>8</v>
      </c>
      <c r="B1647" s="244">
        <f t="shared" si="1399"/>
        <v>80152000.010000005</v>
      </c>
      <c r="C1647" s="246">
        <f t="shared" ref="C1647" si="1427">+C1646+100</f>
        <v>152000.01</v>
      </c>
      <c r="D1647" s="246">
        <v>37495</v>
      </c>
    </row>
    <row r="1648" spans="1:4" x14ac:dyDescent="0.2">
      <c r="A1648" s="247">
        <v>8</v>
      </c>
      <c r="B1648" s="244">
        <f t="shared" si="1399"/>
        <v>80152100.010000005</v>
      </c>
      <c r="C1648" s="246">
        <f t="shared" ref="C1648" si="1428">+C1647+100</f>
        <v>152100.01</v>
      </c>
      <c r="D1648" s="246">
        <v>37261</v>
      </c>
    </row>
    <row r="1649" spans="1:4" x14ac:dyDescent="0.2">
      <c r="A1649" s="247">
        <v>8</v>
      </c>
      <c r="B1649" s="244">
        <f t="shared" si="1399"/>
        <v>80152200.010000005</v>
      </c>
      <c r="C1649" s="246">
        <f t="shared" ref="C1649" si="1429">+C1648+100</f>
        <v>152200.01</v>
      </c>
      <c r="D1649" s="246">
        <v>37028</v>
      </c>
    </row>
    <row r="1650" spans="1:4" x14ac:dyDescent="0.2">
      <c r="A1650" s="247">
        <v>8</v>
      </c>
      <c r="B1650" s="244">
        <f t="shared" si="1399"/>
        <v>80152300.010000005</v>
      </c>
      <c r="C1650" s="246">
        <f t="shared" ref="C1650" si="1430">+C1649+100</f>
        <v>152300.01</v>
      </c>
      <c r="D1650" s="246">
        <v>36797</v>
      </c>
    </row>
    <row r="1651" spans="1:4" x14ac:dyDescent="0.2">
      <c r="A1651" s="247">
        <v>8</v>
      </c>
      <c r="B1651" s="244">
        <f t="shared" si="1399"/>
        <v>80152400.010000005</v>
      </c>
      <c r="C1651" s="246">
        <f t="shared" ref="C1651" si="1431">+C1650+100</f>
        <v>152400.01</v>
      </c>
      <c r="D1651" s="246">
        <v>36567</v>
      </c>
    </row>
    <row r="1652" spans="1:4" x14ac:dyDescent="0.2">
      <c r="A1652" s="247">
        <v>8</v>
      </c>
      <c r="B1652" s="244">
        <f t="shared" si="1399"/>
        <v>80152500.010000005</v>
      </c>
      <c r="C1652" s="246">
        <f t="shared" ref="C1652" si="1432">+C1651+100</f>
        <v>152500.01</v>
      </c>
      <c r="D1652" s="246">
        <v>36339</v>
      </c>
    </row>
    <row r="1653" spans="1:4" x14ac:dyDescent="0.2">
      <c r="A1653" s="247">
        <v>8</v>
      </c>
      <c r="B1653" s="244">
        <f t="shared" si="1399"/>
        <v>80152600.010000005</v>
      </c>
      <c r="C1653" s="246">
        <f t="shared" ref="C1653" si="1433">+C1652+100</f>
        <v>152600.01</v>
      </c>
      <c r="D1653" s="246">
        <v>36113</v>
      </c>
    </row>
    <row r="1654" spans="1:4" x14ac:dyDescent="0.2">
      <c r="A1654" s="247">
        <v>8</v>
      </c>
      <c r="B1654" s="244">
        <f t="shared" si="1399"/>
        <v>80152700.010000005</v>
      </c>
      <c r="C1654" s="246">
        <f t="shared" ref="C1654" si="1434">+C1653+100</f>
        <v>152700.01</v>
      </c>
      <c r="D1654" s="246">
        <v>35888</v>
      </c>
    </row>
    <row r="1655" spans="1:4" x14ac:dyDescent="0.2">
      <c r="A1655" s="247">
        <v>8</v>
      </c>
      <c r="B1655" s="244">
        <f t="shared" si="1399"/>
        <v>80152800.010000005</v>
      </c>
      <c r="C1655" s="246">
        <f t="shared" ref="C1655" si="1435">+C1654+100</f>
        <v>152800.01</v>
      </c>
      <c r="D1655" s="246">
        <v>35664</v>
      </c>
    </row>
    <row r="1656" spans="1:4" x14ac:dyDescent="0.2">
      <c r="A1656" s="247">
        <v>8</v>
      </c>
      <c r="B1656" s="244">
        <f t="shared" si="1399"/>
        <v>80152900.010000005</v>
      </c>
      <c r="C1656" s="246">
        <f t="shared" ref="C1656" si="1436">+C1655+100</f>
        <v>152900.01</v>
      </c>
      <c r="D1656" s="246">
        <v>35442</v>
      </c>
    </row>
    <row r="1657" spans="1:4" x14ac:dyDescent="0.2">
      <c r="A1657" s="247">
        <v>8</v>
      </c>
      <c r="B1657" s="244">
        <f t="shared" si="1399"/>
        <v>80153000.010000005</v>
      </c>
      <c r="C1657" s="246">
        <f t="shared" ref="C1657" si="1437">+C1656+100</f>
        <v>153000.01</v>
      </c>
      <c r="D1657" s="246">
        <v>35221</v>
      </c>
    </row>
    <row r="1658" spans="1:4" x14ac:dyDescent="0.2">
      <c r="A1658" s="247">
        <v>8</v>
      </c>
      <c r="B1658" s="244">
        <f t="shared" si="1399"/>
        <v>80153100.010000005</v>
      </c>
      <c r="C1658" s="246">
        <f t="shared" ref="C1658" si="1438">+C1657+100</f>
        <v>153100.01</v>
      </c>
      <c r="D1658" s="246">
        <v>35001</v>
      </c>
    </row>
    <row r="1659" spans="1:4" x14ac:dyDescent="0.2">
      <c r="A1659" s="247">
        <v>8</v>
      </c>
      <c r="B1659" s="244">
        <f t="shared" si="1399"/>
        <v>80153200.010000005</v>
      </c>
      <c r="C1659" s="246">
        <f t="shared" ref="C1659" si="1439">+C1658+100</f>
        <v>153200.01</v>
      </c>
      <c r="D1659" s="246">
        <v>34782</v>
      </c>
    </row>
    <row r="1660" spans="1:4" x14ac:dyDescent="0.2">
      <c r="A1660" s="247">
        <v>8</v>
      </c>
      <c r="B1660" s="244">
        <f t="shared" si="1399"/>
        <v>80153300.010000005</v>
      </c>
      <c r="C1660" s="246">
        <f t="shared" ref="C1660" si="1440">+C1659+100</f>
        <v>153300.01</v>
      </c>
      <c r="D1660" s="246">
        <v>34565</v>
      </c>
    </row>
    <row r="1661" spans="1:4" x14ac:dyDescent="0.2">
      <c r="A1661" s="247">
        <v>8</v>
      </c>
      <c r="B1661" s="244">
        <f t="shared" si="1399"/>
        <v>80153400.010000005</v>
      </c>
      <c r="C1661" s="246">
        <f t="shared" ref="C1661" si="1441">+C1660+100</f>
        <v>153400.01</v>
      </c>
      <c r="D1661" s="246">
        <v>34348</v>
      </c>
    </row>
    <row r="1662" spans="1:4" x14ac:dyDescent="0.2">
      <c r="A1662" s="247">
        <v>8</v>
      </c>
      <c r="B1662" s="244">
        <f t="shared" si="1399"/>
        <v>80153500.010000005</v>
      </c>
      <c r="C1662" s="246">
        <f t="shared" ref="C1662" si="1442">+C1661+100</f>
        <v>153500.01</v>
      </c>
      <c r="D1662" s="246">
        <v>34133</v>
      </c>
    </row>
    <row r="1663" spans="1:4" x14ac:dyDescent="0.2">
      <c r="A1663" s="247">
        <v>8</v>
      </c>
      <c r="B1663" s="244">
        <f t="shared" si="1399"/>
        <v>80153600.010000005</v>
      </c>
      <c r="C1663" s="246">
        <f t="shared" ref="C1663" si="1443">+C1662+100</f>
        <v>153600.01</v>
      </c>
      <c r="D1663" s="246">
        <v>33918</v>
      </c>
    </row>
    <row r="1664" spans="1:4" x14ac:dyDescent="0.2">
      <c r="A1664" s="247">
        <v>8</v>
      </c>
      <c r="B1664" s="244">
        <f t="shared" si="1399"/>
        <v>80153700.010000005</v>
      </c>
      <c r="C1664" s="246">
        <f t="shared" ref="C1664" si="1444">+C1663+100</f>
        <v>153700.01</v>
      </c>
      <c r="D1664" s="246">
        <v>33705</v>
      </c>
    </row>
    <row r="1665" spans="1:4" x14ac:dyDescent="0.2">
      <c r="A1665" s="247">
        <v>8</v>
      </c>
      <c r="B1665" s="244">
        <f t="shared" si="1399"/>
        <v>80153800.010000005</v>
      </c>
      <c r="C1665" s="246">
        <f t="shared" ref="C1665" si="1445">+C1664+100</f>
        <v>153800.01</v>
      </c>
      <c r="D1665" s="246">
        <v>33492</v>
      </c>
    </row>
    <row r="1666" spans="1:4" x14ac:dyDescent="0.2">
      <c r="A1666" s="247">
        <v>8</v>
      </c>
      <c r="B1666" s="244">
        <f t="shared" si="1399"/>
        <v>80153900.010000005</v>
      </c>
      <c r="C1666" s="246">
        <f t="shared" ref="C1666" si="1446">+C1665+100</f>
        <v>153900.01</v>
      </c>
      <c r="D1666" s="246">
        <v>33281</v>
      </c>
    </row>
    <row r="1667" spans="1:4" x14ac:dyDescent="0.2">
      <c r="A1667" s="247">
        <v>8</v>
      </c>
      <c r="B1667" s="244">
        <f t="shared" si="1399"/>
        <v>80154000.010000005</v>
      </c>
      <c r="C1667" s="246">
        <f t="shared" ref="C1667" si="1447">+C1666+100</f>
        <v>154000.01</v>
      </c>
      <c r="D1667" s="246">
        <v>33070</v>
      </c>
    </row>
    <row r="1668" spans="1:4" x14ac:dyDescent="0.2">
      <c r="A1668" s="247">
        <v>8</v>
      </c>
      <c r="B1668" s="244">
        <f t="shared" si="1399"/>
        <v>80154100.010000005</v>
      </c>
      <c r="C1668" s="246">
        <f t="shared" ref="C1668" si="1448">+C1667+100</f>
        <v>154100.01</v>
      </c>
      <c r="D1668" s="246">
        <v>32860</v>
      </c>
    </row>
    <row r="1669" spans="1:4" x14ac:dyDescent="0.2">
      <c r="A1669" s="247">
        <v>8</v>
      </c>
      <c r="B1669" s="244">
        <f t="shared" si="1399"/>
        <v>80154200.010000005</v>
      </c>
      <c r="C1669" s="246">
        <f t="shared" ref="C1669" si="1449">+C1668+100</f>
        <v>154200.01</v>
      </c>
      <c r="D1669" s="246">
        <v>32651</v>
      </c>
    </row>
    <row r="1670" spans="1:4" x14ac:dyDescent="0.2">
      <c r="A1670" s="247">
        <v>8</v>
      </c>
      <c r="B1670" s="244">
        <f t="shared" si="1399"/>
        <v>80154300.010000005</v>
      </c>
      <c r="C1670" s="246">
        <f t="shared" ref="C1670" si="1450">+C1669+100</f>
        <v>154300.01</v>
      </c>
      <c r="D1670" s="246">
        <v>32443</v>
      </c>
    </row>
    <row r="1671" spans="1:4" x14ac:dyDescent="0.2">
      <c r="A1671" s="247">
        <v>8</v>
      </c>
      <c r="B1671" s="244">
        <f t="shared" si="1399"/>
        <v>80154400.010000005</v>
      </c>
      <c r="C1671" s="246">
        <f t="shared" ref="C1671" si="1451">+C1670+100</f>
        <v>154400.01</v>
      </c>
      <c r="D1671" s="246">
        <v>32236</v>
      </c>
    </row>
    <row r="1672" spans="1:4" x14ac:dyDescent="0.2">
      <c r="A1672" s="247">
        <v>8</v>
      </c>
      <c r="B1672" s="244">
        <f t="shared" si="1399"/>
        <v>80154500.010000005</v>
      </c>
      <c r="C1672" s="246">
        <f t="shared" ref="C1672" si="1452">+C1671+100</f>
        <v>154500.01</v>
      </c>
      <c r="D1672" s="246">
        <v>32029</v>
      </c>
    </row>
    <row r="1673" spans="1:4" x14ac:dyDescent="0.2">
      <c r="A1673" s="247">
        <v>8</v>
      </c>
      <c r="B1673" s="244">
        <f t="shared" si="1399"/>
        <v>80154600.010000005</v>
      </c>
      <c r="C1673" s="246">
        <f t="shared" ref="C1673" si="1453">+C1672+100</f>
        <v>154600.01</v>
      </c>
      <c r="D1673" s="246">
        <v>31824</v>
      </c>
    </row>
    <row r="1674" spans="1:4" x14ac:dyDescent="0.2">
      <c r="A1674" s="247">
        <v>8</v>
      </c>
      <c r="B1674" s="244">
        <f t="shared" si="1399"/>
        <v>80154700.010000005</v>
      </c>
      <c r="C1674" s="246">
        <f t="shared" ref="C1674" si="1454">+C1673+100</f>
        <v>154700.01</v>
      </c>
      <c r="D1674" s="246">
        <v>31618</v>
      </c>
    </row>
    <row r="1675" spans="1:4" x14ac:dyDescent="0.2">
      <c r="A1675" s="247">
        <v>8</v>
      </c>
      <c r="B1675" s="244">
        <f t="shared" si="1399"/>
        <v>80154800.010000005</v>
      </c>
      <c r="C1675" s="246">
        <f t="shared" ref="C1675" si="1455">+C1674+100</f>
        <v>154800.01</v>
      </c>
      <c r="D1675" s="246">
        <v>31414</v>
      </c>
    </row>
    <row r="1676" spans="1:4" x14ac:dyDescent="0.2">
      <c r="A1676" s="247">
        <v>8</v>
      </c>
      <c r="B1676" s="244">
        <f t="shared" si="1399"/>
        <v>80154900.010000005</v>
      </c>
      <c r="C1676" s="246">
        <f t="shared" ref="C1676" si="1456">+C1675+100</f>
        <v>154900.01</v>
      </c>
      <c r="D1676" s="246">
        <v>31211</v>
      </c>
    </row>
    <row r="1677" spans="1:4" x14ac:dyDescent="0.2">
      <c r="A1677" s="247">
        <v>8</v>
      </c>
      <c r="B1677" s="244">
        <f t="shared" si="1399"/>
        <v>80155000.010000005</v>
      </c>
      <c r="C1677" s="246">
        <f t="shared" ref="C1677" si="1457">+C1676+100</f>
        <v>155000.01</v>
      </c>
      <c r="D1677" s="246">
        <v>31008</v>
      </c>
    </row>
    <row r="1678" spans="1:4" x14ac:dyDescent="0.2">
      <c r="A1678" s="247">
        <v>8</v>
      </c>
      <c r="B1678" s="244">
        <f t="shared" si="1399"/>
        <v>80155100.010000005</v>
      </c>
      <c r="C1678" s="246">
        <f t="shared" ref="C1678" si="1458">+C1677+100</f>
        <v>155100.01</v>
      </c>
      <c r="D1678" s="246">
        <v>30805</v>
      </c>
    </row>
    <row r="1679" spans="1:4" x14ac:dyDescent="0.2">
      <c r="A1679" s="247">
        <v>8</v>
      </c>
      <c r="B1679" s="244">
        <f t="shared" si="1399"/>
        <v>80155200.010000005</v>
      </c>
      <c r="C1679" s="246">
        <f t="shared" ref="C1679" si="1459">+C1678+100</f>
        <v>155200.01</v>
      </c>
      <c r="D1679" s="246">
        <v>30604</v>
      </c>
    </row>
    <row r="1680" spans="1:4" x14ac:dyDescent="0.2">
      <c r="A1680" s="247">
        <v>8</v>
      </c>
      <c r="B1680" s="244">
        <f t="shared" si="1399"/>
        <v>80155300.010000005</v>
      </c>
      <c r="C1680" s="246">
        <f t="shared" ref="C1680" si="1460">+C1679+100</f>
        <v>155300.01</v>
      </c>
      <c r="D1680" s="246">
        <v>30403</v>
      </c>
    </row>
    <row r="1681" spans="1:4" x14ac:dyDescent="0.2">
      <c r="A1681" s="247">
        <v>8</v>
      </c>
      <c r="B1681" s="244">
        <f t="shared" si="1399"/>
        <v>80155400.010000005</v>
      </c>
      <c r="C1681" s="246">
        <f t="shared" ref="C1681" si="1461">+C1680+100</f>
        <v>155400.01</v>
      </c>
      <c r="D1681" s="246">
        <v>30203</v>
      </c>
    </row>
    <row r="1682" spans="1:4" x14ac:dyDescent="0.2">
      <c r="A1682" s="247">
        <v>8</v>
      </c>
      <c r="B1682" s="244">
        <f t="shared" ref="B1682:B1745" si="1462">+A1682*10000000+C1682</f>
        <v>80155500.010000005</v>
      </c>
      <c r="C1682" s="246">
        <f t="shared" ref="C1682" si="1463">+C1681+100</f>
        <v>155500.01</v>
      </c>
      <c r="D1682" s="246">
        <v>30003</v>
      </c>
    </row>
    <row r="1683" spans="1:4" x14ac:dyDescent="0.2">
      <c r="A1683" s="247">
        <v>8</v>
      </c>
      <c r="B1683" s="244">
        <f t="shared" si="1462"/>
        <v>80155600.010000005</v>
      </c>
      <c r="C1683" s="246">
        <f t="shared" ref="C1683" si="1464">+C1682+100</f>
        <v>155600.01</v>
      </c>
      <c r="D1683" s="246">
        <v>29804</v>
      </c>
    </row>
    <row r="1684" spans="1:4" x14ac:dyDescent="0.2">
      <c r="A1684" s="247">
        <v>8</v>
      </c>
      <c r="B1684" s="244">
        <f t="shared" si="1462"/>
        <v>80155700.010000005</v>
      </c>
      <c r="C1684" s="246">
        <f t="shared" ref="C1684" si="1465">+C1683+100</f>
        <v>155700.01</v>
      </c>
      <c r="D1684" s="246">
        <v>29605</v>
      </c>
    </row>
    <row r="1685" spans="1:4" x14ac:dyDescent="0.2">
      <c r="A1685" s="247">
        <v>8</v>
      </c>
      <c r="B1685" s="244">
        <f t="shared" si="1462"/>
        <v>80155800.010000005</v>
      </c>
      <c r="C1685" s="246">
        <f t="shared" ref="C1685" si="1466">+C1684+100</f>
        <v>155800.01</v>
      </c>
      <c r="D1685" s="246">
        <v>29407</v>
      </c>
    </row>
    <row r="1686" spans="1:4" x14ac:dyDescent="0.2">
      <c r="A1686" s="247">
        <v>8</v>
      </c>
      <c r="B1686" s="244">
        <f t="shared" si="1462"/>
        <v>80155900.010000005</v>
      </c>
      <c r="C1686" s="246">
        <f t="shared" ref="C1686" si="1467">+C1685+100</f>
        <v>155900.01</v>
      </c>
      <c r="D1686" s="246">
        <v>29210</v>
      </c>
    </row>
    <row r="1687" spans="1:4" x14ac:dyDescent="0.2">
      <c r="A1687" s="247">
        <v>8</v>
      </c>
      <c r="B1687" s="244">
        <f t="shared" si="1462"/>
        <v>80156000.010000005</v>
      </c>
      <c r="C1687" s="246">
        <f t="shared" ref="C1687" si="1468">+C1686+100</f>
        <v>156000.01</v>
      </c>
      <c r="D1687" s="246">
        <v>29013</v>
      </c>
    </row>
    <row r="1688" spans="1:4" x14ac:dyDescent="0.2">
      <c r="A1688" s="247">
        <v>8</v>
      </c>
      <c r="B1688" s="244">
        <f t="shared" si="1462"/>
        <v>80156100.010000005</v>
      </c>
      <c r="C1688" s="246">
        <f t="shared" ref="C1688" si="1469">+C1687+100</f>
        <v>156100.01</v>
      </c>
      <c r="D1688" s="246">
        <v>28817</v>
      </c>
    </row>
    <row r="1689" spans="1:4" x14ac:dyDescent="0.2">
      <c r="A1689" s="247">
        <v>8</v>
      </c>
      <c r="B1689" s="244">
        <f t="shared" si="1462"/>
        <v>80156200.010000005</v>
      </c>
      <c r="C1689" s="246">
        <f t="shared" ref="C1689" si="1470">+C1688+100</f>
        <v>156200.01</v>
      </c>
      <c r="D1689" s="246">
        <v>28621</v>
      </c>
    </row>
    <row r="1690" spans="1:4" x14ac:dyDescent="0.2">
      <c r="A1690" s="247">
        <v>8</v>
      </c>
      <c r="B1690" s="244">
        <f t="shared" si="1462"/>
        <v>80156300.010000005</v>
      </c>
      <c r="C1690" s="246">
        <f t="shared" ref="C1690" si="1471">+C1689+100</f>
        <v>156300.01</v>
      </c>
      <c r="D1690" s="246">
        <v>28426</v>
      </c>
    </row>
    <row r="1691" spans="1:4" x14ac:dyDescent="0.2">
      <c r="A1691" s="247">
        <v>8</v>
      </c>
      <c r="B1691" s="244">
        <f t="shared" si="1462"/>
        <v>80156400.010000005</v>
      </c>
      <c r="C1691" s="246">
        <f t="shared" ref="C1691" si="1472">+C1690+100</f>
        <v>156400.01</v>
      </c>
      <c r="D1691" s="246">
        <v>28231</v>
      </c>
    </row>
    <row r="1692" spans="1:4" x14ac:dyDescent="0.2">
      <c r="A1692" s="247">
        <v>8</v>
      </c>
      <c r="B1692" s="244">
        <f t="shared" si="1462"/>
        <v>80156500.010000005</v>
      </c>
      <c r="C1692" s="246">
        <f t="shared" ref="C1692" si="1473">+C1691+100</f>
        <v>156500.01</v>
      </c>
      <c r="D1692" s="246">
        <v>28037</v>
      </c>
    </row>
    <row r="1693" spans="1:4" x14ac:dyDescent="0.2">
      <c r="A1693" s="247">
        <v>8</v>
      </c>
      <c r="B1693" s="244">
        <f t="shared" si="1462"/>
        <v>80156600.010000005</v>
      </c>
      <c r="C1693" s="246">
        <f t="shared" ref="C1693" si="1474">+C1692+100</f>
        <v>156600.01</v>
      </c>
      <c r="D1693" s="246">
        <v>27844</v>
      </c>
    </row>
    <row r="1694" spans="1:4" x14ac:dyDescent="0.2">
      <c r="A1694" s="247">
        <v>8</v>
      </c>
      <c r="B1694" s="244">
        <f t="shared" si="1462"/>
        <v>80156700.010000005</v>
      </c>
      <c r="C1694" s="246">
        <f t="shared" ref="C1694" si="1475">+C1693+100</f>
        <v>156700.01</v>
      </c>
      <c r="D1694" s="246">
        <v>27651</v>
      </c>
    </row>
    <row r="1695" spans="1:4" x14ac:dyDescent="0.2">
      <c r="A1695" s="247">
        <v>8</v>
      </c>
      <c r="B1695" s="244">
        <f t="shared" si="1462"/>
        <v>80156800.010000005</v>
      </c>
      <c r="C1695" s="246">
        <f t="shared" ref="C1695" si="1476">+C1694+100</f>
        <v>156800.01</v>
      </c>
      <c r="D1695" s="246">
        <v>27458</v>
      </c>
    </row>
    <row r="1696" spans="1:4" x14ac:dyDescent="0.2">
      <c r="A1696" s="247">
        <v>8</v>
      </c>
      <c r="B1696" s="244">
        <f t="shared" si="1462"/>
        <v>80156900.010000005</v>
      </c>
      <c r="C1696" s="246">
        <f t="shared" ref="C1696" si="1477">+C1695+100</f>
        <v>156900.01</v>
      </c>
      <c r="D1696" s="246">
        <v>27266</v>
      </c>
    </row>
    <row r="1697" spans="1:4" x14ac:dyDescent="0.2">
      <c r="A1697" s="247">
        <v>8</v>
      </c>
      <c r="B1697" s="244">
        <f t="shared" si="1462"/>
        <v>80157000.010000005</v>
      </c>
      <c r="C1697" s="246">
        <f t="shared" ref="C1697" si="1478">+C1696+100</f>
        <v>157000.01</v>
      </c>
      <c r="D1697" s="246">
        <v>27074</v>
      </c>
    </row>
    <row r="1698" spans="1:4" x14ac:dyDescent="0.2">
      <c r="A1698" s="247">
        <v>8</v>
      </c>
      <c r="B1698" s="244">
        <f t="shared" si="1462"/>
        <v>80157100.010000005</v>
      </c>
      <c r="C1698" s="246">
        <f t="shared" ref="C1698" si="1479">+C1697+100</f>
        <v>157100.01</v>
      </c>
      <c r="D1698" s="246">
        <v>26883</v>
      </c>
    </row>
    <row r="1699" spans="1:4" x14ac:dyDescent="0.2">
      <c r="A1699" s="247">
        <v>8</v>
      </c>
      <c r="B1699" s="244">
        <f t="shared" si="1462"/>
        <v>80157200.010000005</v>
      </c>
      <c r="C1699" s="246">
        <f t="shared" ref="C1699" si="1480">+C1698+100</f>
        <v>157200.01</v>
      </c>
      <c r="D1699" s="246">
        <v>26692</v>
      </c>
    </row>
    <row r="1700" spans="1:4" x14ac:dyDescent="0.2">
      <c r="A1700" s="247">
        <v>8</v>
      </c>
      <c r="B1700" s="244">
        <f t="shared" si="1462"/>
        <v>80157300.010000005</v>
      </c>
      <c r="C1700" s="246">
        <f t="shared" ref="C1700" si="1481">+C1699+100</f>
        <v>157300.01</v>
      </c>
      <c r="D1700" s="246">
        <v>26501</v>
      </c>
    </row>
    <row r="1701" spans="1:4" x14ac:dyDescent="0.2">
      <c r="A1701" s="247">
        <v>8</v>
      </c>
      <c r="B1701" s="244">
        <f t="shared" si="1462"/>
        <v>80157400.010000005</v>
      </c>
      <c r="C1701" s="246">
        <f t="shared" ref="C1701" si="1482">+C1700+100</f>
        <v>157400.01</v>
      </c>
      <c r="D1701" s="246">
        <v>26311</v>
      </c>
    </row>
    <row r="1702" spans="1:4" x14ac:dyDescent="0.2">
      <c r="A1702" s="247">
        <v>8</v>
      </c>
      <c r="B1702" s="244">
        <f t="shared" si="1462"/>
        <v>80157500.010000005</v>
      </c>
      <c r="C1702" s="246">
        <f t="shared" ref="C1702" si="1483">+C1701+100</f>
        <v>157500.01</v>
      </c>
      <c r="D1702" s="246">
        <v>26122</v>
      </c>
    </row>
    <row r="1703" spans="1:4" x14ac:dyDescent="0.2">
      <c r="A1703" s="247">
        <v>8</v>
      </c>
      <c r="B1703" s="244">
        <f t="shared" si="1462"/>
        <v>80157600.010000005</v>
      </c>
      <c r="C1703" s="246">
        <f t="shared" ref="C1703" si="1484">+C1702+100</f>
        <v>157600.01</v>
      </c>
      <c r="D1703" s="246">
        <v>25933</v>
      </c>
    </row>
    <row r="1704" spans="1:4" x14ac:dyDescent="0.2">
      <c r="A1704" s="247">
        <v>8</v>
      </c>
      <c r="B1704" s="244">
        <f t="shared" si="1462"/>
        <v>80157700.010000005</v>
      </c>
      <c r="C1704" s="246">
        <f t="shared" ref="C1704" si="1485">+C1703+100</f>
        <v>157700.01</v>
      </c>
      <c r="D1704" s="246">
        <v>25744</v>
      </c>
    </row>
    <row r="1705" spans="1:4" x14ac:dyDescent="0.2">
      <c r="A1705" s="247">
        <v>8</v>
      </c>
      <c r="B1705" s="244">
        <f t="shared" si="1462"/>
        <v>80157800.010000005</v>
      </c>
      <c r="C1705" s="246">
        <f t="shared" ref="C1705" si="1486">+C1704+100</f>
        <v>157800.01</v>
      </c>
      <c r="D1705" s="246">
        <v>25556</v>
      </c>
    </row>
    <row r="1706" spans="1:4" x14ac:dyDescent="0.2">
      <c r="A1706" s="247">
        <v>8</v>
      </c>
      <c r="B1706" s="244">
        <f t="shared" si="1462"/>
        <v>80157900.010000005</v>
      </c>
      <c r="C1706" s="246">
        <f t="shared" ref="C1706" si="1487">+C1705+100</f>
        <v>157900.01</v>
      </c>
      <c r="D1706" s="246">
        <v>25368</v>
      </c>
    </row>
    <row r="1707" spans="1:4" x14ac:dyDescent="0.2">
      <c r="A1707" s="247">
        <v>8</v>
      </c>
      <c r="B1707" s="244">
        <f t="shared" si="1462"/>
        <v>80158000.010000005</v>
      </c>
      <c r="C1707" s="246">
        <f t="shared" ref="C1707" si="1488">+C1706+100</f>
        <v>158000.01</v>
      </c>
      <c r="D1707" s="246">
        <v>25181</v>
      </c>
    </row>
    <row r="1708" spans="1:4" x14ac:dyDescent="0.2">
      <c r="A1708" s="247">
        <v>8</v>
      </c>
      <c r="B1708" s="244">
        <f t="shared" si="1462"/>
        <v>80158100.010000005</v>
      </c>
      <c r="C1708" s="246">
        <f t="shared" ref="C1708" si="1489">+C1707+100</f>
        <v>158100.01</v>
      </c>
      <c r="D1708" s="246">
        <v>24994</v>
      </c>
    </row>
    <row r="1709" spans="1:4" x14ac:dyDescent="0.2">
      <c r="A1709" s="247">
        <v>8</v>
      </c>
      <c r="B1709" s="244">
        <f t="shared" si="1462"/>
        <v>80158200.010000005</v>
      </c>
      <c r="C1709" s="246">
        <f t="shared" ref="C1709" si="1490">+C1708+100</f>
        <v>158200.01</v>
      </c>
      <c r="D1709" s="246">
        <v>24807</v>
      </c>
    </row>
    <row r="1710" spans="1:4" x14ac:dyDescent="0.2">
      <c r="A1710" s="247">
        <v>8</v>
      </c>
      <c r="B1710" s="244">
        <f t="shared" si="1462"/>
        <v>80158300.010000005</v>
      </c>
      <c r="C1710" s="246">
        <f t="shared" ref="C1710" si="1491">+C1709+100</f>
        <v>158300.01</v>
      </c>
      <c r="D1710" s="246">
        <v>24621</v>
      </c>
    </row>
    <row r="1711" spans="1:4" x14ac:dyDescent="0.2">
      <c r="A1711" s="247">
        <v>8</v>
      </c>
      <c r="B1711" s="244">
        <f t="shared" si="1462"/>
        <v>80158400.010000005</v>
      </c>
      <c r="C1711" s="246">
        <f t="shared" ref="C1711" si="1492">+C1710+100</f>
        <v>158400.01</v>
      </c>
      <c r="D1711" s="246">
        <v>24435</v>
      </c>
    </row>
    <row r="1712" spans="1:4" x14ac:dyDescent="0.2">
      <c r="A1712" s="247">
        <v>8</v>
      </c>
      <c r="B1712" s="244">
        <f t="shared" si="1462"/>
        <v>80158500.010000005</v>
      </c>
      <c r="C1712" s="246">
        <f t="shared" ref="C1712" si="1493">+C1711+100</f>
        <v>158500.01</v>
      </c>
      <c r="D1712" s="246">
        <v>24249</v>
      </c>
    </row>
    <row r="1713" spans="1:4" x14ac:dyDescent="0.2">
      <c r="A1713" s="247">
        <v>8</v>
      </c>
      <c r="B1713" s="244">
        <f t="shared" si="1462"/>
        <v>80158600.010000005</v>
      </c>
      <c r="C1713" s="246">
        <f t="shared" ref="C1713" si="1494">+C1712+100</f>
        <v>158600.01</v>
      </c>
      <c r="D1713" s="246">
        <v>24064</v>
      </c>
    </row>
    <row r="1714" spans="1:4" x14ac:dyDescent="0.2">
      <c r="A1714" s="247">
        <v>8</v>
      </c>
      <c r="B1714" s="244">
        <f t="shared" si="1462"/>
        <v>80158700.010000005</v>
      </c>
      <c r="C1714" s="246">
        <f t="shared" ref="C1714" si="1495">+C1713+100</f>
        <v>158700.01</v>
      </c>
      <c r="D1714" s="246">
        <v>23879</v>
      </c>
    </row>
    <row r="1715" spans="1:4" x14ac:dyDescent="0.2">
      <c r="A1715" s="247">
        <v>8</v>
      </c>
      <c r="B1715" s="244">
        <f t="shared" si="1462"/>
        <v>80158800.010000005</v>
      </c>
      <c r="C1715" s="246">
        <f t="shared" ref="C1715" si="1496">+C1714+100</f>
        <v>158800.01</v>
      </c>
      <c r="D1715" s="246">
        <v>23695</v>
      </c>
    </row>
    <row r="1716" spans="1:4" x14ac:dyDescent="0.2">
      <c r="A1716" s="247">
        <v>8</v>
      </c>
      <c r="B1716" s="244">
        <f t="shared" si="1462"/>
        <v>80158900.010000005</v>
      </c>
      <c r="C1716" s="246">
        <f t="shared" ref="C1716" si="1497">+C1715+100</f>
        <v>158900.01</v>
      </c>
      <c r="D1716" s="246">
        <v>23511</v>
      </c>
    </row>
    <row r="1717" spans="1:4" x14ac:dyDescent="0.2">
      <c r="A1717" s="247">
        <v>8</v>
      </c>
      <c r="B1717" s="244">
        <f t="shared" si="1462"/>
        <v>80159000.010000005</v>
      </c>
      <c r="C1717" s="246">
        <f t="shared" ref="C1717" si="1498">+C1716+100</f>
        <v>159000.01</v>
      </c>
      <c r="D1717" s="246">
        <v>23327</v>
      </c>
    </row>
    <row r="1718" spans="1:4" x14ac:dyDescent="0.2">
      <c r="A1718" s="247">
        <v>8</v>
      </c>
      <c r="B1718" s="244">
        <f t="shared" si="1462"/>
        <v>80159100.010000005</v>
      </c>
      <c r="C1718" s="246">
        <f t="shared" ref="C1718" si="1499">+C1717+100</f>
        <v>159100.01</v>
      </c>
      <c r="D1718" s="246">
        <v>23143</v>
      </c>
    </row>
    <row r="1719" spans="1:4" x14ac:dyDescent="0.2">
      <c r="A1719" s="247">
        <v>8</v>
      </c>
      <c r="B1719" s="244">
        <f t="shared" si="1462"/>
        <v>80159200.010000005</v>
      </c>
      <c r="C1719" s="246">
        <f t="shared" ref="C1719" si="1500">+C1718+100</f>
        <v>159200.01</v>
      </c>
      <c r="D1719" s="246">
        <v>22960</v>
      </c>
    </row>
    <row r="1720" spans="1:4" x14ac:dyDescent="0.2">
      <c r="A1720" s="247">
        <v>8</v>
      </c>
      <c r="B1720" s="244">
        <f t="shared" si="1462"/>
        <v>80159300.010000005</v>
      </c>
      <c r="C1720" s="246">
        <f t="shared" ref="C1720" si="1501">+C1719+100</f>
        <v>159300.01</v>
      </c>
      <c r="D1720" s="246">
        <v>22778</v>
      </c>
    </row>
    <row r="1721" spans="1:4" x14ac:dyDescent="0.2">
      <c r="A1721" s="247">
        <v>8</v>
      </c>
      <c r="B1721" s="244">
        <f t="shared" si="1462"/>
        <v>80159400.010000005</v>
      </c>
      <c r="C1721" s="246">
        <f t="shared" ref="C1721" si="1502">+C1720+100</f>
        <v>159400.01</v>
      </c>
      <c r="D1721" s="246">
        <v>22595</v>
      </c>
    </row>
    <row r="1722" spans="1:4" x14ac:dyDescent="0.2">
      <c r="A1722" s="247">
        <v>8</v>
      </c>
      <c r="B1722" s="244">
        <f t="shared" si="1462"/>
        <v>80159500.010000005</v>
      </c>
      <c r="C1722" s="246">
        <f t="shared" ref="C1722" si="1503">+C1721+100</f>
        <v>159500.01</v>
      </c>
      <c r="D1722" s="246">
        <v>22413</v>
      </c>
    </row>
    <row r="1723" spans="1:4" x14ac:dyDescent="0.2">
      <c r="A1723" s="247">
        <v>8</v>
      </c>
      <c r="B1723" s="244">
        <f t="shared" si="1462"/>
        <v>80159600.010000005</v>
      </c>
      <c r="C1723" s="246">
        <f t="shared" ref="C1723" si="1504">+C1722+100</f>
        <v>159600.01</v>
      </c>
      <c r="D1723" s="246">
        <v>22231</v>
      </c>
    </row>
    <row r="1724" spans="1:4" x14ac:dyDescent="0.2">
      <c r="A1724" s="247">
        <v>8</v>
      </c>
      <c r="B1724" s="244">
        <f t="shared" si="1462"/>
        <v>80159700.010000005</v>
      </c>
      <c r="C1724" s="246">
        <f t="shared" ref="C1724" si="1505">+C1723+100</f>
        <v>159700.01</v>
      </c>
      <c r="D1724" s="246">
        <v>22050</v>
      </c>
    </row>
    <row r="1725" spans="1:4" x14ac:dyDescent="0.2">
      <c r="A1725" s="247">
        <v>8</v>
      </c>
      <c r="B1725" s="244">
        <f t="shared" si="1462"/>
        <v>80159800.010000005</v>
      </c>
      <c r="C1725" s="246">
        <f t="shared" ref="C1725" si="1506">+C1724+100</f>
        <v>159800.01</v>
      </c>
      <c r="D1725" s="246">
        <v>21869</v>
      </c>
    </row>
    <row r="1726" spans="1:4" x14ac:dyDescent="0.2">
      <c r="A1726" s="247">
        <v>8</v>
      </c>
      <c r="B1726" s="244">
        <f t="shared" si="1462"/>
        <v>80159900.010000005</v>
      </c>
      <c r="C1726" s="246">
        <f t="shared" ref="C1726" si="1507">+C1725+100</f>
        <v>159900.01</v>
      </c>
      <c r="D1726" s="246">
        <v>21688</v>
      </c>
    </row>
    <row r="1727" spans="1:4" x14ac:dyDescent="0.2">
      <c r="A1727" s="247">
        <v>8</v>
      </c>
      <c r="B1727" s="244">
        <f t="shared" si="1462"/>
        <v>80160000.010000005</v>
      </c>
      <c r="C1727" s="246">
        <f t="shared" ref="C1727" si="1508">+C1726+100</f>
        <v>160000.01</v>
      </c>
      <c r="D1727" s="246">
        <v>21507</v>
      </c>
    </row>
    <row r="1728" spans="1:4" x14ac:dyDescent="0.2">
      <c r="A1728" s="247">
        <v>8</v>
      </c>
      <c r="B1728" s="244">
        <f t="shared" si="1462"/>
        <v>80160100.010000005</v>
      </c>
      <c r="C1728" s="246">
        <f t="shared" ref="C1728" si="1509">+C1727+100</f>
        <v>160100.01</v>
      </c>
      <c r="D1728" s="246">
        <v>21327</v>
      </c>
    </row>
    <row r="1729" spans="1:4" x14ac:dyDescent="0.2">
      <c r="A1729" s="247">
        <v>8</v>
      </c>
      <c r="B1729" s="244">
        <f t="shared" si="1462"/>
        <v>80160200.010000005</v>
      </c>
      <c r="C1729" s="246">
        <f t="shared" ref="C1729" si="1510">+C1728+100</f>
        <v>160200.01</v>
      </c>
      <c r="D1729" s="246">
        <v>21147</v>
      </c>
    </row>
    <row r="1730" spans="1:4" x14ac:dyDescent="0.2">
      <c r="A1730" s="247">
        <v>8</v>
      </c>
      <c r="B1730" s="244">
        <f t="shared" si="1462"/>
        <v>80160300.010000005</v>
      </c>
      <c r="C1730" s="246">
        <f t="shared" ref="C1730" si="1511">+C1729+100</f>
        <v>160300.01</v>
      </c>
      <c r="D1730" s="246">
        <v>20968</v>
      </c>
    </row>
    <row r="1731" spans="1:4" x14ac:dyDescent="0.2">
      <c r="A1731" s="247">
        <v>8</v>
      </c>
      <c r="B1731" s="244">
        <f t="shared" si="1462"/>
        <v>80160400.010000005</v>
      </c>
      <c r="C1731" s="246">
        <f t="shared" ref="C1731" si="1512">+C1730+100</f>
        <v>160400.01</v>
      </c>
      <c r="D1731" s="246">
        <v>20788</v>
      </c>
    </row>
    <row r="1732" spans="1:4" x14ac:dyDescent="0.2">
      <c r="A1732" s="247">
        <v>8</v>
      </c>
      <c r="B1732" s="244">
        <f t="shared" si="1462"/>
        <v>80160500.010000005</v>
      </c>
      <c r="C1732" s="246">
        <f t="shared" ref="C1732" si="1513">+C1731+100</f>
        <v>160500.01</v>
      </c>
      <c r="D1732" s="246">
        <v>20609</v>
      </c>
    </row>
    <row r="1733" spans="1:4" x14ac:dyDescent="0.2">
      <c r="A1733" s="247">
        <v>8</v>
      </c>
      <c r="B1733" s="244">
        <f t="shared" si="1462"/>
        <v>80160600.010000005</v>
      </c>
      <c r="C1733" s="246">
        <f t="shared" ref="C1733" si="1514">+C1732+100</f>
        <v>160600.01</v>
      </c>
      <c r="D1733" s="246">
        <v>20430</v>
      </c>
    </row>
    <row r="1734" spans="1:4" x14ac:dyDescent="0.2">
      <c r="A1734" s="247">
        <v>8</v>
      </c>
      <c r="B1734" s="244">
        <f t="shared" si="1462"/>
        <v>80160700.010000005</v>
      </c>
      <c r="C1734" s="246">
        <f t="shared" ref="C1734" si="1515">+C1733+100</f>
        <v>160700.01</v>
      </c>
      <c r="D1734" s="246">
        <v>20252</v>
      </c>
    </row>
    <row r="1735" spans="1:4" x14ac:dyDescent="0.2">
      <c r="A1735" s="247">
        <v>8</v>
      </c>
      <c r="B1735" s="244">
        <f t="shared" si="1462"/>
        <v>80160800.010000005</v>
      </c>
      <c r="C1735" s="246">
        <f t="shared" ref="C1735" si="1516">+C1734+100</f>
        <v>160800.01</v>
      </c>
      <c r="D1735" s="246">
        <v>20074</v>
      </c>
    </row>
    <row r="1736" spans="1:4" x14ac:dyDescent="0.2">
      <c r="A1736" s="247">
        <v>8</v>
      </c>
      <c r="B1736" s="244">
        <f t="shared" si="1462"/>
        <v>80160900.010000005</v>
      </c>
      <c r="C1736" s="246">
        <f t="shared" ref="C1736" si="1517">+C1735+100</f>
        <v>160900.01</v>
      </c>
      <c r="D1736" s="246">
        <v>19896</v>
      </c>
    </row>
    <row r="1737" spans="1:4" x14ac:dyDescent="0.2">
      <c r="A1737" s="247">
        <v>8</v>
      </c>
      <c r="B1737" s="244">
        <f t="shared" si="1462"/>
        <v>80161000.010000005</v>
      </c>
      <c r="C1737" s="246">
        <f t="shared" ref="C1737" si="1518">+C1736+100</f>
        <v>161000.01</v>
      </c>
      <c r="D1737" s="246">
        <v>19718</v>
      </c>
    </row>
    <row r="1738" spans="1:4" x14ac:dyDescent="0.2">
      <c r="A1738" s="247">
        <v>8</v>
      </c>
      <c r="B1738" s="244">
        <f t="shared" si="1462"/>
        <v>80161100.010000005</v>
      </c>
      <c r="C1738" s="246">
        <f t="shared" ref="C1738" si="1519">+C1737+100</f>
        <v>161100.01</v>
      </c>
      <c r="D1738" s="246">
        <v>19541</v>
      </c>
    </row>
    <row r="1739" spans="1:4" x14ac:dyDescent="0.2">
      <c r="A1739" s="247">
        <v>8</v>
      </c>
      <c r="B1739" s="244">
        <f t="shared" si="1462"/>
        <v>80161200.010000005</v>
      </c>
      <c r="C1739" s="246">
        <f t="shared" ref="C1739" si="1520">+C1738+100</f>
        <v>161200.01</v>
      </c>
      <c r="D1739" s="246">
        <v>19364</v>
      </c>
    </row>
    <row r="1740" spans="1:4" x14ac:dyDescent="0.2">
      <c r="A1740" s="247">
        <v>8</v>
      </c>
      <c r="B1740" s="244">
        <f t="shared" si="1462"/>
        <v>80161300.010000005</v>
      </c>
      <c r="C1740" s="246">
        <f t="shared" ref="C1740" si="1521">+C1739+100</f>
        <v>161300.01</v>
      </c>
      <c r="D1740" s="246">
        <v>19187</v>
      </c>
    </row>
    <row r="1741" spans="1:4" x14ac:dyDescent="0.2">
      <c r="A1741" s="247">
        <v>8</v>
      </c>
      <c r="B1741" s="244">
        <f t="shared" si="1462"/>
        <v>80161400.010000005</v>
      </c>
      <c r="C1741" s="246">
        <f t="shared" ref="C1741" si="1522">+C1740+100</f>
        <v>161400.01</v>
      </c>
      <c r="D1741" s="246">
        <v>19010</v>
      </c>
    </row>
    <row r="1742" spans="1:4" x14ac:dyDescent="0.2">
      <c r="A1742" s="247">
        <v>8</v>
      </c>
      <c r="B1742" s="244">
        <f t="shared" si="1462"/>
        <v>80161500.010000005</v>
      </c>
      <c r="C1742" s="246">
        <f t="shared" ref="C1742" si="1523">+C1741+100</f>
        <v>161500.01</v>
      </c>
      <c r="D1742" s="246">
        <v>18834</v>
      </c>
    </row>
    <row r="1743" spans="1:4" x14ac:dyDescent="0.2">
      <c r="A1743" s="247">
        <v>8</v>
      </c>
      <c r="B1743" s="244">
        <f t="shared" si="1462"/>
        <v>80161600.010000005</v>
      </c>
      <c r="C1743" s="246">
        <f t="shared" ref="C1743" si="1524">+C1742+100</f>
        <v>161600.01</v>
      </c>
      <c r="D1743" s="246">
        <v>18658</v>
      </c>
    </row>
    <row r="1744" spans="1:4" x14ac:dyDescent="0.2">
      <c r="A1744" s="247">
        <v>8</v>
      </c>
      <c r="B1744" s="244">
        <f t="shared" si="1462"/>
        <v>80161700.010000005</v>
      </c>
      <c r="C1744" s="246">
        <f t="shared" ref="C1744" si="1525">+C1743+100</f>
        <v>161700.01</v>
      </c>
      <c r="D1744" s="246">
        <v>18482</v>
      </c>
    </row>
    <row r="1745" spans="1:4" x14ac:dyDescent="0.2">
      <c r="A1745" s="247">
        <v>8</v>
      </c>
      <c r="B1745" s="244">
        <f t="shared" si="1462"/>
        <v>80161800.010000005</v>
      </c>
      <c r="C1745" s="246">
        <f t="shared" ref="C1745" si="1526">+C1744+100</f>
        <v>161800.01</v>
      </c>
      <c r="D1745" s="246">
        <v>18307</v>
      </c>
    </row>
    <row r="1746" spans="1:4" x14ac:dyDescent="0.2">
      <c r="A1746" s="247">
        <v>8</v>
      </c>
      <c r="B1746" s="244">
        <f t="shared" ref="B1746:B1809" si="1527">+A1746*10000000+C1746</f>
        <v>80161900.010000005</v>
      </c>
      <c r="C1746" s="246">
        <f t="shared" ref="C1746" si="1528">+C1745+100</f>
        <v>161900.01</v>
      </c>
      <c r="D1746" s="246">
        <v>18132</v>
      </c>
    </row>
    <row r="1747" spans="1:4" x14ac:dyDescent="0.2">
      <c r="A1747" s="247">
        <v>8</v>
      </c>
      <c r="B1747" s="244">
        <f t="shared" si="1527"/>
        <v>80162000.010000005</v>
      </c>
      <c r="C1747" s="246">
        <f t="shared" ref="C1747" si="1529">+C1746+100</f>
        <v>162000.01</v>
      </c>
      <c r="D1747" s="246">
        <v>17957</v>
      </c>
    </row>
    <row r="1748" spans="1:4" x14ac:dyDescent="0.2">
      <c r="A1748" s="247">
        <v>8</v>
      </c>
      <c r="B1748" s="244">
        <f t="shared" si="1527"/>
        <v>80162100.010000005</v>
      </c>
      <c r="C1748" s="246">
        <f t="shared" ref="C1748" si="1530">+C1747+100</f>
        <v>162100.01</v>
      </c>
      <c r="D1748" s="246">
        <v>17782</v>
      </c>
    </row>
    <row r="1749" spans="1:4" x14ac:dyDescent="0.2">
      <c r="A1749" s="247">
        <v>8</v>
      </c>
      <c r="B1749" s="244">
        <f t="shared" si="1527"/>
        <v>80162200.010000005</v>
      </c>
      <c r="C1749" s="246">
        <f t="shared" ref="C1749" si="1531">+C1748+100</f>
        <v>162200.01</v>
      </c>
      <c r="D1749" s="246">
        <v>17607</v>
      </c>
    </row>
    <row r="1750" spans="1:4" x14ac:dyDescent="0.2">
      <c r="A1750" s="247">
        <v>8</v>
      </c>
      <c r="B1750" s="244">
        <f t="shared" si="1527"/>
        <v>80162300.010000005</v>
      </c>
      <c r="C1750" s="246">
        <f t="shared" ref="C1750" si="1532">+C1749+100</f>
        <v>162300.01</v>
      </c>
      <c r="D1750" s="246">
        <v>17433</v>
      </c>
    </row>
    <row r="1751" spans="1:4" x14ac:dyDescent="0.2">
      <c r="A1751" s="247">
        <v>8</v>
      </c>
      <c r="B1751" s="244">
        <f t="shared" si="1527"/>
        <v>80162400.010000005</v>
      </c>
      <c r="C1751" s="246">
        <f t="shared" ref="C1751" si="1533">+C1750+100</f>
        <v>162400.01</v>
      </c>
      <c r="D1751" s="246">
        <v>17259</v>
      </c>
    </row>
    <row r="1752" spans="1:4" x14ac:dyDescent="0.2">
      <c r="A1752" s="247">
        <v>8</v>
      </c>
      <c r="B1752" s="244">
        <f t="shared" si="1527"/>
        <v>80162500.010000005</v>
      </c>
      <c r="C1752" s="246">
        <f t="shared" ref="C1752" si="1534">+C1751+100</f>
        <v>162500.01</v>
      </c>
      <c r="D1752" s="246">
        <v>17085</v>
      </c>
    </row>
    <row r="1753" spans="1:4" x14ac:dyDescent="0.2">
      <c r="A1753" s="247">
        <v>8</v>
      </c>
      <c r="B1753" s="244">
        <f t="shared" si="1527"/>
        <v>80162600.010000005</v>
      </c>
      <c r="C1753" s="246">
        <f t="shared" ref="C1753" si="1535">+C1752+100</f>
        <v>162600.01</v>
      </c>
      <c r="D1753" s="246">
        <v>16911</v>
      </c>
    </row>
    <row r="1754" spans="1:4" x14ac:dyDescent="0.2">
      <c r="A1754" s="247">
        <v>8</v>
      </c>
      <c r="B1754" s="244">
        <f t="shared" si="1527"/>
        <v>80162700.010000005</v>
      </c>
      <c r="C1754" s="246">
        <f t="shared" ref="C1754" si="1536">+C1753+100</f>
        <v>162700.01</v>
      </c>
      <c r="D1754" s="246">
        <v>16738</v>
      </c>
    </row>
    <row r="1755" spans="1:4" x14ac:dyDescent="0.2">
      <c r="A1755" s="247">
        <v>8</v>
      </c>
      <c r="B1755" s="244">
        <f t="shared" si="1527"/>
        <v>80162800.010000005</v>
      </c>
      <c r="C1755" s="246">
        <f t="shared" ref="C1755" si="1537">+C1754+100</f>
        <v>162800.01</v>
      </c>
      <c r="D1755" s="246">
        <v>16565</v>
      </c>
    </row>
    <row r="1756" spans="1:4" x14ac:dyDescent="0.2">
      <c r="A1756" s="247">
        <v>8</v>
      </c>
      <c r="B1756" s="244">
        <f t="shared" si="1527"/>
        <v>80162900.010000005</v>
      </c>
      <c r="C1756" s="246">
        <f t="shared" ref="C1756" si="1538">+C1755+100</f>
        <v>162900.01</v>
      </c>
      <c r="D1756" s="246">
        <v>16392</v>
      </c>
    </row>
    <row r="1757" spans="1:4" x14ac:dyDescent="0.2">
      <c r="A1757" s="247">
        <v>8</v>
      </c>
      <c r="B1757" s="244">
        <f t="shared" si="1527"/>
        <v>80163000.010000005</v>
      </c>
      <c r="C1757" s="246">
        <f t="shared" ref="C1757" si="1539">+C1756+100</f>
        <v>163000.01</v>
      </c>
      <c r="D1757" s="246">
        <v>16219</v>
      </c>
    </row>
    <row r="1758" spans="1:4" x14ac:dyDescent="0.2">
      <c r="A1758" s="247">
        <v>8</v>
      </c>
      <c r="B1758" s="244">
        <f t="shared" si="1527"/>
        <v>80163100.010000005</v>
      </c>
      <c r="C1758" s="246">
        <f t="shared" ref="C1758" si="1540">+C1757+100</f>
        <v>163100.01</v>
      </c>
      <c r="D1758" s="246">
        <v>16047</v>
      </c>
    </row>
    <row r="1759" spans="1:4" x14ac:dyDescent="0.2">
      <c r="A1759" s="247">
        <v>8</v>
      </c>
      <c r="B1759" s="244">
        <f t="shared" si="1527"/>
        <v>80163200.010000005</v>
      </c>
      <c r="C1759" s="246">
        <f t="shared" ref="C1759" si="1541">+C1758+100</f>
        <v>163200.01</v>
      </c>
      <c r="D1759" s="246">
        <v>15875</v>
      </c>
    </row>
    <row r="1760" spans="1:4" x14ac:dyDescent="0.2">
      <c r="A1760" s="247">
        <v>8</v>
      </c>
      <c r="B1760" s="244">
        <f t="shared" si="1527"/>
        <v>80163300.010000005</v>
      </c>
      <c r="C1760" s="246">
        <f t="shared" ref="C1760" si="1542">+C1759+100</f>
        <v>163300.01</v>
      </c>
      <c r="D1760" s="246">
        <v>15703</v>
      </c>
    </row>
    <row r="1761" spans="1:4" x14ac:dyDescent="0.2">
      <c r="A1761" s="247">
        <v>8</v>
      </c>
      <c r="B1761" s="244">
        <f t="shared" si="1527"/>
        <v>80163400.010000005</v>
      </c>
      <c r="C1761" s="246">
        <f t="shared" ref="C1761" si="1543">+C1760+100</f>
        <v>163400.01</v>
      </c>
      <c r="D1761" s="246">
        <v>15531</v>
      </c>
    </row>
    <row r="1762" spans="1:4" x14ac:dyDescent="0.2">
      <c r="A1762" s="247">
        <v>8</v>
      </c>
      <c r="B1762" s="244">
        <f t="shared" si="1527"/>
        <v>80163500.010000005</v>
      </c>
      <c r="C1762" s="246">
        <f t="shared" ref="C1762" si="1544">+C1761+100</f>
        <v>163500.01</v>
      </c>
      <c r="D1762" s="246">
        <v>15359</v>
      </c>
    </row>
    <row r="1763" spans="1:4" x14ac:dyDescent="0.2">
      <c r="A1763" s="247">
        <v>8</v>
      </c>
      <c r="B1763" s="244">
        <f t="shared" si="1527"/>
        <v>80163600.010000005</v>
      </c>
      <c r="C1763" s="246">
        <f t="shared" ref="C1763" si="1545">+C1762+100</f>
        <v>163600.01</v>
      </c>
      <c r="D1763" s="246">
        <v>15188</v>
      </c>
    </row>
    <row r="1764" spans="1:4" x14ac:dyDescent="0.2">
      <c r="A1764" s="247">
        <v>8</v>
      </c>
      <c r="B1764" s="244">
        <f t="shared" si="1527"/>
        <v>80163700.010000005</v>
      </c>
      <c r="C1764" s="246">
        <f t="shared" ref="C1764" si="1546">+C1763+100</f>
        <v>163700.01</v>
      </c>
      <c r="D1764" s="246">
        <v>15017</v>
      </c>
    </row>
    <row r="1765" spans="1:4" x14ac:dyDescent="0.2">
      <c r="A1765" s="247">
        <v>8</v>
      </c>
      <c r="B1765" s="244">
        <f t="shared" si="1527"/>
        <v>80163800.010000005</v>
      </c>
      <c r="C1765" s="246">
        <f t="shared" ref="C1765" si="1547">+C1764+100</f>
        <v>163800.01</v>
      </c>
      <c r="D1765" s="246">
        <v>14846</v>
      </c>
    </row>
    <row r="1766" spans="1:4" x14ac:dyDescent="0.2">
      <c r="A1766" s="247">
        <v>8</v>
      </c>
      <c r="B1766" s="244">
        <f t="shared" si="1527"/>
        <v>80163900.010000005</v>
      </c>
      <c r="C1766" s="246">
        <f t="shared" ref="C1766" si="1548">+C1765+100</f>
        <v>163900.01</v>
      </c>
      <c r="D1766" s="246">
        <v>14675</v>
      </c>
    </row>
    <row r="1767" spans="1:4" x14ac:dyDescent="0.2">
      <c r="A1767" s="247">
        <v>8</v>
      </c>
      <c r="B1767" s="244">
        <f t="shared" si="1527"/>
        <v>80164000.010000005</v>
      </c>
      <c r="C1767" s="246">
        <f t="shared" ref="C1767" si="1549">+C1766+100</f>
        <v>164000.01</v>
      </c>
      <c r="D1767" s="246">
        <v>14505</v>
      </c>
    </row>
    <row r="1768" spans="1:4" x14ac:dyDescent="0.2">
      <c r="A1768" s="247">
        <v>8</v>
      </c>
      <c r="B1768" s="244">
        <f t="shared" si="1527"/>
        <v>80164100.010000005</v>
      </c>
      <c r="C1768" s="246">
        <f t="shared" ref="C1768" si="1550">+C1767+100</f>
        <v>164100.01</v>
      </c>
      <c r="D1768" s="246">
        <v>14334</v>
      </c>
    </row>
    <row r="1769" spans="1:4" x14ac:dyDescent="0.2">
      <c r="A1769" s="247">
        <v>8</v>
      </c>
      <c r="B1769" s="244">
        <f t="shared" si="1527"/>
        <v>80164200.010000005</v>
      </c>
      <c r="C1769" s="246">
        <f t="shared" ref="C1769" si="1551">+C1768+100</f>
        <v>164200.01</v>
      </c>
      <c r="D1769" s="246">
        <v>14164</v>
      </c>
    </row>
    <row r="1770" spans="1:4" x14ac:dyDescent="0.2">
      <c r="A1770" s="247">
        <v>8</v>
      </c>
      <c r="B1770" s="244">
        <f t="shared" si="1527"/>
        <v>80164300.010000005</v>
      </c>
      <c r="C1770" s="246">
        <f t="shared" ref="C1770" si="1552">+C1769+100</f>
        <v>164300.01</v>
      </c>
      <c r="D1770" s="246">
        <v>13994</v>
      </c>
    </row>
    <row r="1771" spans="1:4" x14ac:dyDescent="0.2">
      <c r="A1771" s="247">
        <v>8</v>
      </c>
      <c r="B1771" s="244">
        <f t="shared" si="1527"/>
        <v>80164400.010000005</v>
      </c>
      <c r="C1771" s="246">
        <f t="shared" ref="C1771" si="1553">+C1770+100</f>
        <v>164400.01</v>
      </c>
      <c r="D1771" s="246">
        <v>13824</v>
      </c>
    </row>
    <row r="1772" spans="1:4" x14ac:dyDescent="0.2">
      <c r="A1772" s="247">
        <v>8</v>
      </c>
      <c r="B1772" s="244">
        <f t="shared" si="1527"/>
        <v>80164500.010000005</v>
      </c>
      <c r="C1772" s="246">
        <f t="shared" ref="C1772" si="1554">+C1771+100</f>
        <v>164500.01</v>
      </c>
      <c r="D1772" s="246">
        <v>13655</v>
      </c>
    </row>
    <row r="1773" spans="1:4" x14ac:dyDescent="0.2">
      <c r="A1773" s="247">
        <v>8</v>
      </c>
      <c r="B1773" s="244">
        <f t="shared" si="1527"/>
        <v>80164600.010000005</v>
      </c>
      <c r="C1773" s="246">
        <f t="shared" ref="C1773" si="1555">+C1772+100</f>
        <v>164600.01</v>
      </c>
      <c r="D1773" s="246">
        <v>13486</v>
      </c>
    </row>
    <row r="1774" spans="1:4" x14ac:dyDescent="0.2">
      <c r="A1774" s="247">
        <v>8</v>
      </c>
      <c r="B1774" s="244">
        <f t="shared" si="1527"/>
        <v>80164700.010000005</v>
      </c>
      <c r="C1774" s="246">
        <f t="shared" ref="C1774" si="1556">+C1773+100</f>
        <v>164700.01</v>
      </c>
      <c r="D1774" s="246">
        <v>13317</v>
      </c>
    </row>
    <row r="1775" spans="1:4" x14ac:dyDescent="0.2">
      <c r="A1775" s="247">
        <v>8</v>
      </c>
      <c r="B1775" s="244">
        <f t="shared" si="1527"/>
        <v>80164800.010000005</v>
      </c>
      <c r="C1775" s="246">
        <f t="shared" ref="C1775" si="1557">+C1774+100</f>
        <v>164800.01</v>
      </c>
      <c r="D1775" s="246">
        <v>13148</v>
      </c>
    </row>
    <row r="1776" spans="1:4" x14ac:dyDescent="0.2">
      <c r="A1776" s="247">
        <v>8</v>
      </c>
      <c r="B1776" s="244">
        <f t="shared" si="1527"/>
        <v>80164900.010000005</v>
      </c>
      <c r="C1776" s="246">
        <f t="shared" ref="C1776" si="1558">+C1775+100</f>
        <v>164900.01</v>
      </c>
      <c r="D1776" s="246">
        <v>12979</v>
      </c>
    </row>
    <row r="1777" spans="1:4" x14ac:dyDescent="0.2">
      <c r="A1777" s="247">
        <v>8</v>
      </c>
      <c r="B1777" s="244">
        <f t="shared" si="1527"/>
        <v>80165000.010000005</v>
      </c>
      <c r="C1777" s="246">
        <f t="shared" ref="C1777" si="1559">+C1776+100</f>
        <v>165000.01</v>
      </c>
      <c r="D1777" s="246">
        <v>12810</v>
      </c>
    </row>
    <row r="1778" spans="1:4" x14ac:dyDescent="0.2">
      <c r="A1778" s="247">
        <v>8</v>
      </c>
      <c r="B1778" s="244">
        <f t="shared" si="1527"/>
        <v>80165100.010000005</v>
      </c>
      <c r="C1778" s="246">
        <f t="shared" ref="C1778" si="1560">+C1777+100</f>
        <v>165100.01</v>
      </c>
      <c r="D1778" s="246">
        <v>12642</v>
      </c>
    </row>
    <row r="1779" spans="1:4" x14ac:dyDescent="0.2">
      <c r="A1779" s="247">
        <v>8</v>
      </c>
      <c r="B1779" s="244">
        <f t="shared" si="1527"/>
        <v>80165200.010000005</v>
      </c>
      <c r="C1779" s="246">
        <f t="shared" ref="C1779" si="1561">+C1778+100</f>
        <v>165200.01</v>
      </c>
      <c r="D1779" s="246">
        <v>12474</v>
      </c>
    </row>
    <row r="1780" spans="1:4" x14ac:dyDescent="0.2">
      <c r="A1780" s="247">
        <v>8</v>
      </c>
      <c r="B1780" s="244">
        <f t="shared" si="1527"/>
        <v>80165300.010000005</v>
      </c>
      <c r="C1780" s="246">
        <f t="shared" ref="C1780" si="1562">+C1779+100</f>
        <v>165300.01</v>
      </c>
      <c r="D1780" s="246">
        <v>12306</v>
      </c>
    </row>
    <row r="1781" spans="1:4" x14ac:dyDescent="0.2">
      <c r="A1781" s="247">
        <v>8</v>
      </c>
      <c r="B1781" s="244">
        <f t="shared" si="1527"/>
        <v>80165400.010000005</v>
      </c>
      <c r="C1781" s="246">
        <f t="shared" ref="C1781" si="1563">+C1780+100</f>
        <v>165400.01</v>
      </c>
      <c r="D1781" s="246">
        <v>12138</v>
      </c>
    </row>
    <row r="1782" spans="1:4" x14ac:dyDescent="0.2">
      <c r="A1782" s="247">
        <v>8</v>
      </c>
      <c r="B1782" s="244">
        <f t="shared" si="1527"/>
        <v>80165500.010000005</v>
      </c>
      <c r="C1782" s="246">
        <f t="shared" ref="C1782" si="1564">+C1781+100</f>
        <v>165500.01</v>
      </c>
      <c r="D1782" s="246">
        <v>11970</v>
      </c>
    </row>
    <row r="1783" spans="1:4" x14ac:dyDescent="0.2">
      <c r="A1783" s="247">
        <v>8</v>
      </c>
      <c r="B1783" s="244">
        <f t="shared" si="1527"/>
        <v>80165600.010000005</v>
      </c>
      <c r="C1783" s="246">
        <f t="shared" ref="C1783" si="1565">+C1782+100</f>
        <v>165600.01</v>
      </c>
      <c r="D1783" s="246">
        <v>11803</v>
      </c>
    </row>
    <row r="1784" spans="1:4" x14ac:dyDescent="0.2">
      <c r="A1784" s="247">
        <v>8</v>
      </c>
      <c r="B1784" s="244">
        <f t="shared" si="1527"/>
        <v>80165700.010000005</v>
      </c>
      <c r="C1784" s="246">
        <f t="shared" ref="C1784" si="1566">+C1783+100</f>
        <v>165700.01</v>
      </c>
      <c r="D1784" s="246">
        <v>11636</v>
      </c>
    </row>
    <row r="1785" spans="1:4" x14ac:dyDescent="0.2">
      <c r="A1785" s="247">
        <v>8</v>
      </c>
      <c r="B1785" s="244">
        <f t="shared" si="1527"/>
        <v>80165800.010000005</v>
      </c>
      <c r="C1785" s="246">
        <f t="shared" ref="C1785" si="1567">+C1784+100</f>
        <v>165800.01</v>
      </c>
      <c r="D1785" s="246">
        <v>11469</v>
      </c>
    </row>
    <row r="1786" spans="1:4" x14ac:dyDescent="0.2">
      <c r="A1786" s="247">
        <v>8</v>
      </c>
      <c r="B1786" s="244">
        <f t="shared" si="1527"/>
        <v>80165900.010000005</v>
      </c>
      <c r="C1786" s="246">
        <f t="shared" ref="C1786" si="1568">+C1785+100</f>
        <v>165900.01</v>
      </c>
      <c r="D1786" s="246">
        <v>11302</v>
      </c>
    </row>
    <row r="1787" spans="1:4" x14ac:dyDescent="0.2">
      <c r="A1787" s="247">
        <v>8</v>
      </c>
      <c r="B1787" s="244">
        <f t="shared" si="1527"/>
        <v>80166000.010000005</v>
      </c>
      <c r="C1787" s="246">
        <f t="shared" ref="C1787" si="1569">+C1786+100</f>
        <v>166000.01</v>
      </c>
      <c r="D1787" s="246">
        <v>11135</v>
      </c>
    </row>
    <row r="1788" spans="1:4" x14ac:dyDescent="0.2">
      <c r="A1788" s="247">
        <v>8</v>
      </c>
      <c r="B1788" s="244">
        <f t="shared" si="1527"/>
        <v>80166100.010000005</v>
      </c>
      <c r="C1788" s="246">
        <f t="shared" ref="C1788" si="1570">+C1787+100</f>
        <v>166100.01</v>
      </c>
      <c r="D1788" s="246">
        <v>10969</v>
      </c>
    </row>
    <row r="1789" spans="1:4" x14ac:dyDescent="0.2">
      <c r="A1789" s="247">
        <v>8</v>
      </c>
      <c r="B1789" s="244">
        <f t="shared" si="1527"/>
        <v>80166200.010000005</v>
      </c>
      <c r="C1789" s="246">
        <f t="shared" ref="C1789" si="1571">+C1788+100</f>
        <v>166200.01</v>
      </c>
      <c r="D1789" s="246">
        <v>10802</v>
      </c>
    </row>
    <row r="1790" spans="1:4" x14ac:dyDescent="0.2">
      <c r="A1790" s="247">
        <v>8</v>
      </c>
      <c r="B1790" s="244">
        <f t="shared" si="1527"/>
        <v>80166300.010000005</v>
      </c>
      <c r="C1790" s="246">
        <f t="shared" ref="C1790" si="1572">+C1789+100</f>
        <v>166300.01</v>
      </c>
      <c r="D1790" s="246">
        <v>10636</v>
      </c>
    </row>
    <row r="1791" spans="1:4" x14ac:dyDescent="0.2">
      <c r="A1791" s="247">
        <v>8</v>
      </c>
      <c r="B1791" s="244">
        <f t="shared" si="1527"/>
        <v>80166400.010000005</v>
      </c>
      <c r="C1791" s="246">
        <f t="shared" ref="C1791" si="1573">+C1790+100</f>
        <v>166400.01</v>
      </c>
      <c r="D1791" s="246">
        <v>10470</v>
      </c>
    </row>
    <row r="1792" spans="1:4" x14ac:dyDescent="0.2">
      <c r="A1792" s="247">
        <v>8</v>
      </c>
      <c r="B1792" s="244">
        <f t="shared" si="1527"/>
        <v>80166500.010000005</v>
      </c>
      <c r="C1792" s="246">
        <f t="shared" ref="C1792" si="1574">+C1791+100</f>
        <v>166500.01</v>
      </c>
      <c r="D1792" s="246">
        <v>10304</v>
      </c>
    </row>
    <row r="1793" spans="1:4" x14ac:dyDescent="0.2">
      <c r="A1793" s="247">
        <v>8</v>
      </c>
      <c r="B1793" s="244">
        <f t="shared" si="1527"/>
        <v>80166600.010000005</v>
      </c>
      <c r="C1793" s="246">
        <f t="shared" ref="C1793" si="1575">+C1792+100</f>
        <v>166600.01</v>
      </c>
      <c r="D1793" s="246">
        <v>10139</v>
      </c>
    </row>
    <row r="1794" spans="1:4" x14ac:dyDescent="0.2">
      <c r="A1794" s="247">
        <v>8</v>
      </c>
      <c r="B1794" s="244">
        <f t="shared" si="1527"/>
        <v>80166700.010000005</v>
      </c>
      <c r="C1794" s="246">
        <f t="shared" ref="C1794" si="1576">+C1793+100</f>
        <v>166700.01</v>
      </c>
      <c r="D1794" s="246">
        <v>9973</v>
      </c>
    </row>
    <row r="1795" spans="1:4" x14ac:dyDescent="0.2">
      <c r="A1795" s="247">
        <v>8</v>
      </c>
      <c r="B1795" s="244">
        <f t="shared" si="1527"/>
        <v>80166800.010000005</v>
      </c>
      <c r="C1795" s="246">
        <f t="shared" ref="C1795" si="1577">+C1794+100</f>
        <v>166800.01</v>
      </c>
      <c r="D1795" s="246">
        <v>9808</v>
      </c>
    </row>
    <row r="1796" spans="1:4" x14ac:dyDescent="0.2">
      <c r="A1796" s="247">
        <v>8</v>
      </c>
      <c r="B1796" s="244">
        <f t="shared" si="1527"/>
        <v>80166900.010000005</v>
      </c>
      <c r="C1796" s="246">
        <f t="shared" ref="C1796" si="1578">+C1795+100</f>
        <v>166900.01</v>
      </c>
      <c r="D1796" s="246">
        <v>9643</v>
      </c>
    </row>
    <row r="1797" spans="1:4" x14ac:dyDescent="0.2">
      <c r="A1797" s="247">
        <v>8</v>
      </c>
      <c r="B1797" s="244">
        <f t="shared" si="1527"/>
        <v>80167000.010000005</v>
      </c>
      <c r="C1797" s="246">
        <f t="shared" ref="C1797" si="1579">+C1796+100</f>
        <v>167000.01</v>
      </c>
      <c r="D1797" s="246">
        <v>9478</v>
      </c>
    </row>
    <row r="1798" spans="1:4" x14ac:dyDescent="0.2">
      <c r="A1798" s="247">
        <v>8</v>
      </c>
      <c r="B1798" s="244">
        <f t="shared" si="1527"/>
        <v>80167100.010000005</v>
      </c>
      <c r="C1798" s="246">
        <f t="shared" ref="C1798" si="1580">+C1797+100</f>
        <v>167100.01</v>
      </c>
      <c r="D1798" s="246">
        <v>9313</v>
      </c>
    </row>
    <row r="1799" spans="1:4" x14ac:dyDescent="0.2">
      <c r="A1799" s="247">
        <v>8</v>
      </c>
      <c r="B1799" s="244">
        <f t="shared" si="1527"/>
        <v>80167200.010000005</v>
      </c>
      <c r="C1799" s="246">
        <f t="shared" ref="C1799" si="1581">+C1798+100</f>
        <v>167200.01</v>
      </c>
      <c r="D1799" s="246">
        <v>9148</v>
      </c>
    </row>
    <row r="1800" spans="1:4" x14ac:dyDescent="0.2">
      <c r="A1800" s="247">
        <v>8</v>
      </c>
      <c r="B1800" s="244">
        <f t="shared" si="1527"/>
        <v>80167300.010000005</v>
      </c>
      <c r="C1800" s="246">
        <f t="shared" ref="C1800" si="1582">+C1799+100</f>
        <v>167300.01</v>
      </c>
      <c r="D1800" s="246">
        <v>8983</v>
      </c>
    </row>
    <row r="1801" spans="1:4" x14ac:dyDescent="0.2">
      <c r="A1801" s="247">
        <v>8</v>
      </c>
      <c r="B1801" s="244">
        <f t="shared" si="1527"/>
        <v>80167400.010000005</v>
      </c>
      <c r="C1801" s="246">
        <f t="shared" ref="C1801" si="1583">+C1800+100</f>
        <v>167400.01</v>
      </c>
      <c r="D1801" s="246">
        <v>8819</v>
      </c>
    </row>
    <row r="1802" spans="1:4" x14ac:dyDescent="0.2">
      <c r="A1802" s="247">
        <v>8</v>
      </c>
      <c r="B1802" s="244">
        <f t="shared" si="1527"/>
        <v>80167500.010000005</v>
      </c>
      <c r="C1802" s="246">
        <f t="shared" ref="C1802" si="1584">+C1801+100</f>
        <v>167500.01</v>
      </c>
      <c r="D1802" s="246">
        <v>8655</v>
      </c>
    </row>
    <row r="1803" spans="1:4" x14ac:dyDescent="0.2">
      <c r="A1803" s="247">
        <v>8</v>
      </c>
      <c r="B1803" s="244">
        <f t="shared" si="1527"/>
        <v>80167600.010000005</v>
      </c>
      <c r="C1803" s="246">
        <f t="shared" ref="C1803" si="1585">+C1802+100</f>
        <v>167600.01</v>
      </c>
      <c r="D1803" s="246">
        <v>8491</v>
      </c>
    </row>
    <row r="1804" spans="1:4" x14ac:dyDescent="0.2">
      <c r="A1804" s="247">
        <v>8</v>
      </c>
      <c r="B1804" s="244">
        <f t="shared" si="1527"/>
        <v>80167700.010000005</v>
      </c>
      <c r="C1804" s="246">
        <f t="shared" ref="C1804" si="1586">+C1803+100</f>
        <v>167700.01</v>
      </c>
      <c r="D1804" s="246">
        <v>8327</v>
      </c>
    </row>
    <row r="1805" spans="1:4" x14ac:dyDescent="0.2">
      <c r="A1805" s="247">
        <v>8</v>
      </c>
      <c r="B1805" s="244">
        <f t="shared" si="1527"/>
        <v>80167800.010000005</v>
      </c>
      <c r="C1805" s="246">
        <f t="shared" ref="C1805" si="1587">+C1804+100</f>
        <v>167800.01</v>
      </c>
      <c r="D1805" s="246">
        <v>8163</v>
      </c>
    </row>
    <row r="1806" spans="1:4" x14ac:dyDescent="0.2">
      <c r="A1806" s="247">
        <v>8</v>
      </c>
      <c r="B1806" s="244">
        <f t="shared" si="1527"/>
        <v>80167900.010000005</v>
      </c>
      <c r="C1806" s="246">
        <f t="shared" ref="C1806" si="1588">+C1805+100</f>
        <v>167900.01</v>
      </c>
      <c r="D1806" s="246">
        <v>8000</v>
      </c>
    </row>
    <row r="1807" spans="1:4" x14ac:dyDescent="0.2">
      <c r="A1807" s="247">
        <v>8</v>
      </c>
      <c r="B1807" s="244">
        <f t="shared" si="1527"/>
        <v>80168000.010000005</v>
      </c>
      <c r="C1807" s="246">
        <f t="shared" ref="C1807" si="1589">+C1806+100</f>
        <v>168000.01</v>
      </c>
      <c r="D1807" s="246">
        <v>7836</v>
      </c>
    </row>
    <row r="1808" spans="1:4" x14ac:dyDescent="0.2">
      <c r="A1808" s="247">
        <v>8</v>
      </c>
      <c r="B1808" s="244">
        <f t="shared" si="1527"/>
        <v>80168100.010000005</v>
      </c>
      <c r="C1808" s="246">
        <f t="shared" ref="C1808" si="1590">+C1807+100</f>
        <v>168100.01</v>
      </c>
      <c r="D1808" s="246">
        <v>7673</v>
      </c>
    </row>
    <row r="1809" spans="1:4" x14ac:dyDescent="0.2">
      <c r="A1809" s="247">
        <v>8</v>
      </c>
      <c r="B1809" s="244">
        <f t="shared" si="1527"/>
        <v>80168200.010000005</v>
      </c>
      <c r="C1809" s="246">
        <f t="shared" ref="C1809" si="1591">+C1808+100</f>
        <v>168200.01</v>
      </c>
      <c r="D1809" s="246">
        <v>7510</v>
      </c>
    </row>
    <row r="1810" spans="1:4" x14ac:dyDescent="0.2">
      <c r="A1810" s="247">
        <v>8</v>
      </c>
      <c r="B1810" s="244">
        <f t="shared" ref="B1810:B1873" si="1592">+A1810*10000000+C1810</f>
        <v>80168300.010000005</v>
      </c>
      <c r="C1810" s="246">
        <f t="shared" ref="C1810" si="1593">+C1809+100</f>
        <v>168300.01</v>
      </c>
      <c r="D1810" s="246">
        <v>7347</v>
      </c>
    </row>
    <row r="1811" spans="1:4" x14ac:dyDescent="0.2">
      <c r="A1811" s="247">
        <v>8</v>
      </c>
      <c r="B1811" s="244">
        <f t="shared" si="1592"/>
        <v>80168400.010000005</v>
      </c>
      <c r="C1811" s="246">
        <f t="shared" ref="C1811" si="1594">+C1810+100</f>
        <v>168400.01</v>
      </c>
      <c r="D1811" s="246">
        <v>7184</v>
      </c>
    </row>
    <row r="1812" spans="1:4" x14ac:dyDescent="0.2">
      <c r="A1812" s="247">
        <v>8</v>
      </c>
      <c r="B1812" s="244">
        <f t="shared" si="1592"/>
        <v>80168500.010000005</v>
      </c>
      <c r="C1812" s="246">
        <f t="shared" ref="C1812" si="1595">+C1811+100</f>
        <v>168500.01</v>
      </c>
      <c r="D1812" s="246">
        <v>7022</v>
      </c>
    </row>
    <row r="1813" spans="1:4" x14ac:dyDescent="0.2">
      <c r="A1813" s="247">
        <v>8</v>
      </c>
      <c r="B1813" s="244">
        <f t="shared" si="1592"/>
        <v>80168600.010000005</v>
      </c>
      <c r="C1813" s="246">
        <f t="shared" ref="C1813" si="1596">+C1812+100</f>
        <v>168600.01</v>
      </c>
      <c r="D1813" s="246">
        <v>6859</v>
      </c>
    </row>
    <row r="1814" spans="1:4" x14ac:dyDescent="0.2">
      <c r="A1814" s="247">
        <v>8</v>
      </c>
      <c r="B1814" s="244">
        <f t="shared" si="1592"/>
        <v>80168700.010000005</v>
      </c>
      <c r="C1814" s="246">
        <f t="shared" ref="C1814" si="1597">+C1813+100</f>
        <v>168700.01</v>
      </c>
      <c r="D1814" s="246">
        <v>6697</v>
      </c>
    </row>
    <row r="1815" spans="1:4" x14ac:dyDescent="0.2">
      <c r="A1815" s="247">
        <v>8</v>
      </c>
      <c r="B1815" s="244">
        <f t="shared" si="1592"/>
        <v>80168800.010000005</v>
      </c>
      <c r="C1815" s="246">
        <f t="shared" ref="C1815" si="1598">+C1814+100</f>
        <v>168800.01</v>
      </c>
      <c r="D1815" s="246">
        <v>6534</v>
      </c>
    </row>
    <row r="1816" spans="1:4" x14ac:dyDescent="0.2">
      <c r="A1816" s="247">
        <v>8</v>
      </c>
      <c r="B1816" s="244">
        <f t="shared" si="1592"/>
        <v>80168900.010000005</v>
      </c>
      <c r="C1816" s="246">
        <f t="shared" ref="C1816" si="1599">+C1815+100</f>
        <v>168900.01</v>
      </c>
      <c r="D1816" s="246">
        <v>6372</v>
      </c>
    </row>
    <row r="1817" spans="1:4" x14ac:dyDescent="0.2">
      <c r="A1817" s="247">
        <v>8</v>
      </c>
      <c r="B1817" s="244">
        <f t="shared" si="1592"/>
        <v>80169000.010000005</v>
      </c>
      <c r="C1817" s="246">
        <f t="shared" ref="C1817" si="1600">+C1816+100</f>
        <v>169000.01</v>
      </c>
      <c r="D1817" s="246">
        <v>6210</v>
      </c>
    </row>
    <row r="1818" spans="1:4" x14ac:dyDescent="0.2">
      <c r="A1818" s="247">
        <v>8</v>
      </c>
      <c r="B1818" s="244">
        <f t="shared" si="1592"/>
        <v>80169100.010000005</v>
      </c>
      <c r="C1818" s="246">
        <f t="shared" ref="C1818" si="1601">+C1817+100</f>
        <v>169100.01</v>
      </c>
      <c r="D1818" s="246">
        <v>6049</v>
      </c>
    </row>
    <row r="1819" spans="1:4" x14ac:dyDescent="0.2">
      <c r="A1819" s="247">
        <v>8</v>
      </c>
      <c r="B1819" s="244">
        <f t="shared" si="1592"/>
        <v>80169200.010000005</v>
      </c>
      <c r="C1819" s="246">
        <f t="shared" ref="C1819" si="1602">+C1818+100</f>
        <v>169200.01</v>
      </c>
      <c r="D1819" s="246">
        <v>5887</v>
      </c>
    </row>
    <row r="1820" spans="1:4" x14ac:dyDescent="0.2">
      <c r="A1820" s="247">
        <v>8</v>
      </c>
      <c r="B1820" s="244">
        <f t="shared" si="1592"/>
        <v>80169300.010000005</v>
      </c>
      <c r="C1820" s="246">
        <f t="shared" ref="C1820" si="1603">+C1819+100</f>
        <v>169300.01</v>
      </c>
      <c r="D1820" s="246">
        <v>5726</v>
      </c>
    </row>
    <row r="1821" spans="1:4" x14ac:dyDescent="0.2">
      <c r="A1821" s="247">
        <v>8</v>
      </c>
      <c r="B1821" s="244">
        <f t="shared" si="1592"/>
        <v>80169400.010000005</v>
      </c>
      <c r="C1821" s="246">
        <f t="shared" ref="C1821" si="1604">+C1820+100</f>
        <v>169400.01</v>
      </c>
      <c r="D1821" s="246">
        <v>5564</v>
      </c>
    </row>
    <row r="1822" spans="1:4" x14ac:dyDescent="0.2">
      <c r="A1822" s="247">
        <v>8</v>
      </c>
      <c r="B1822" s="244">
        <f t="shared" si="1592"/>
        <v>80169500.010000005</v>
      </c>
      <c r="C1822" s="246">
        <f t="shared" ref="C1822" si="1605">+C1821+100</f>
        <v>169500.01</v>
      </c>
      <c r="D1822" s="246">
        <v>5403</v>
      </c>
    </row>
    <row r="1823" spans="1:4" x14ac:dyDescent="0.2">
      <c r="A1823" s="247">
        <v>8</v>
      </c>
      <c r="B1823" s="244">
        <f t="shared" si="1592"/>
        <v>80169600.010000005</v>
      </c>
      <c r="C1823" s="246">
        <f t="shared" ref="C1823" si="1606">+C1822+100</f>
        <v>169600.01</v>
      </c>
      <c r="D1823" s="246">
        <v>5242</v>
      </c>
    </row>
    <row r="1824" spans="1:4" x14ac:dyDescent="0.2">
      <c r="A1824" s="247">
        <v>8</v>
      </c>
      <c r="B1824" s="244">
        <f t="shared" si="1592"/>
        <v>80169700.010000005</v>
      </c>
      <c r="C1824" s="246">
        <f t="shared" ref="C1824" si="1607">+C1823+100</f>
        <v>169700.01</v>
      </c>
      <c r="D1824" s="246">
        <v>5081</v>
      </c>
    </row>
    <row r="1825" spans="1:4" x14ac:dyDescent="0.2">
      <c r="A1825" s="247">
        <v>8</v>
      </c>
      <c r="B1825" s="244">
        <f t="shared" si="1592"/>
        <v>80169800.010000005</v>
      </c>
      <c r="C1825" s="246">
        <f t="shared" ref="C1825" si="1608">+C1824+100</f>
        <v>169800.01</v>
      </c>
      <c r="D1825" s="246">
        <v>4920</v>
      </c>
    </row>
    <row r="1826" spans="1:4" x14ac:dyDescent="0.2">
      <c r="A1826" s="247">
        <v>8</v>
      </c>
      <c r="B1826" s="244">
        <f t="shared" si="1592"/>
        <v>80169900.010000005</v>
      </c>
      <c r="C1826" s="246">
        <f t="shared" ref="C1826" si="1609">+C1825+100</f>
        <v>169900.01</v>
      </c>
      <c r="D1826" s="246">
        <v>4760</v>
      </c>
    </row>
    <row r="1827" spans="1:4" x14ac:dyDescent="0.2">
      <c r="A1827" s="247">
        <v>8</v>
      </c>
      <c r="B1827" s="244">
        <f t="shared" si="1592"/>
        <v>80170000.010000005</v>
      </c>
      <c r="C1827" s="246">
        <f t="shared" ref="C1827" si="1610">+C1826+100</f>
        <v>170000.01</v>
      </c>
      <c r="D1827" s="246">
        <v>4599</v>
      </c>
    </row>
    <row r="1828" spans="1:4" x14ac:dyDescent="0.2">
      <c r="A1828" s="247">
        <v>8</v>
      </c>
      <c r="B1828" s="244">
        <f t="shared" si="1592"/>
        <v>80170100.010000005</v>
      </c>
      <c r="C1828" s="246">
        <f t="shared" ref="C1828" si="1611">+C1827+100</f>
        <v>170100.01</v>
      </c>
      <c r="D1828" s="246">
        <v>4439</v>
      </c>
    </row>
    <row r="1829" spans="1:4" x14ac:dyDescent="0.2">
      <c r="A1829" s="247">
        <v>8</v>
      </c>
      <c r="B1829" s="244">
        <f t="shared" si="1592"/>
        <v>80170200.010000005</v>
      </c>
      <c r="C1829" s="246">
        <f t="shared" ref="C1829" si="1612">+C1828+100</f>
        <v>170200.01</v>
      </c>
      <c r="D1829" s="246">
        <v>4278</v>
      </c>
    </row>
    <row r="1830" spans="1:4" x14ac:dyDescent="0.2">
      <c r="A1830" s="247">
        <v>8</v>
      </c>
      <c r="B1830" s="244">
        <f t="shared" si="1592"/>
        <v>80170300.010000005</v>
      </c>
      <c r="C1830" s="246">
        <f t="shared" ref="C1830" si="1613">+C1829+100</f>
        <v>170300.01</v>
      </c>
      <c r="D1830" s="246">
        <v>4118</v>
      </c>
    </row>
    <row r="1831" spans="1:4" x14ac:dyDescent="0.2">
      <c r="A1831" s="247">
        <v>8</v>
      </c>
      <c r="B1831" s="244">
        <f t="shared" si="1592"/>
        <v>80170400.010000005</v>
      </c>
      <c r="C1831" s="246">
        <f t="shared" ref="C1831" si="1614">+C1830+100</f>
        <v>170400.01</v>
      </c>
      <c r="D1831" s="246">
        <v>3958</v>
      </c>
    </row>
    <row r="1832" spans="1:4" x14ac:dyDescent="0.2">
      <c r="A1832" s="247">
        <v>8</v>
      </c>
      <c r="B1832" s="244">
        <f t="shared" si="1592"/>
        <v>80170500.010000005</v>
      </c>
      <c r="C1832" s="246">
        <f t="shared" ref="C1832" si="1615">+C1831+100</f>
        <v>170500.01</v>
      </c>
      <c r="D1832" s="246">
        <v>3798</v>
      </c>
    </row>
    <row r="1833" spans="1:4" x14ac:dyDescent="0.2">
      <c r="A1833" s="247">
        <v>8</v>
      </c>
      <c r="B1833" s="244">
        <f t="shared" si="1592"/>
        <v>80170600.010000005</v>
      </c>
      <c r="C1833" s="246">
        <f t="shared" ref="C1833" si="1616">+C1832+100</f>
        <v>170600.01</v>
      </c>
      <c r="D1833" s="246">
        <v>3639</v>
      </c>
    </row>
    <row r="1834" spans="1:4" x14ac:dyDescent="0.2">
      <c r="A1834" s="247">
        <v>8</v>
      </c>
      <c r="B1834" s="244">
        <f t="shared" si="1592"/>
        <v>80170700.010000005</v>
      </c>
      <c r="C1834" s="246">
        <f t="shared" ref="C1834" si="1617">+C1833+100</f>
        <v>170700.01</v>
      </c>
      <c r="D1834" s="246">
        <v>3479</v>
      </c>
    </row>
    <row r="1835" spans="1:4" x14ac:dyDescent="0.2">
      <c r="A1835" s="247">
        <v>8</v>
      </c>
      <c r="B1835" s="244">
        <f t="shared" si="1592"/>
        <v>80170800.010000005</v>
      </c>
      <c r="C1835" s="246">
        <f t="shared" ref="C1835" si="1618">+C1834+100</f>
        <v>170800.01</v>
      </c>
      <c r="D1835" s="246">
        <v>3320</v>
      </c>
    </row>
    <row r="1836" spans="1:4" x14ac:dyDescent="0.2">
      <c r="A1836" s="247">
        <v>8</v>
      </c>
      <c r="B1836" s="244">
        <f t="shared" si="1592"/>
        <v>80170900.010000005</v>
      </c>
      <c r="C1836" s="246">
        <f t="shared" ref="C1836" si="1619">+C1835+100</f>
        <v>170900.01</v>
      </c>
      <c r="D1836" s="246">
        <v>3160</v>
      </c>
    </row>
    <row r="1837" spans="1:4" x14ac:dyDescent="0.2">
      <c r="A1837" s="247">
        <v>8</v>
      </c>
      <c r="B1837" s="244">
        <f t="shared" si="1592"/>
        <v>80171000.010000005</v>
      </c>
      <c r="C1837" s="246">
        <f t="shared" ref="C1837" si="1620">+C1836+100</f>
        <v>171000.01</v>
      </c>
      <c r="D1837" s="246">
        <v>3001</v>
      </c>
    </row>
    <row r="1838" spans="1:4" x14ac:dyDescent="0.2">
      <c r="A1838" s="247">
        <v>8</v>
      </c>
      <c r="B1838" s="244">
        <f t="shared" si="1592"/>
        <v>80171100.010000005</v>
      </c>
      <c r="C1838" s="246">
        <f t="shared" ref="C1838" si="1621">+C1837+100</f>
        <v>171100.01</v>
      </c>
      <c r="D1838" s="246">
        <v>2842</v>
      </c>
    </row>
    <row r="1839" spans="1:4" x14ac:dyDescent="0.2">
      <c r="A1839" s="247">
        <v>8</v>
      </c>
      <c r="B1839" s="244">
        <f t="shared" si="1592"/>
        <v>80171200.010000005</v>
      </c>
      <c r="C1839" s="246">
        <f t="shared" ref="C1839" si="1622">+C1838+100</f>
        <v>171200.01</v>
      </c>
      <c r="D1839" s="246">
        <v>2683</v>
      </c>
    </row>
    <row r="1840" spans="1:4" x14ac:dyDescent="0.2">
      <c r="A1840" s="247">
        <v>8</v>
      </c>
      <c r="B1840" s="244">
        <f t="shared" si="1592"/>
        <v>80171300.010000005</v>
      </c>
      <c r="C1840" s="246">
        <f t="shared" ref="C1840" si="1623">+C1839+100</f>
        <v>171300.01</v>
      </c>
      <c r="D1840" s="246">
        <v>2524</v>
      </c>
    </row>
    <row r="1841" spans="1:4" x14ac:dyDescent="0.2">
      <c r="A1841" s="247">
        <v>8</v>
      </c>
      <c r="B1841" s="244">
        <f t="shared" si="1592"/>
        <v>80171400.010000005</v>
      </c>
      <c r="C1841" s="246">
        <f t="shared" ref="C1841" si="1624">+C1840+100</f>
        <v>171400.01</v>
      </c>
      <c r="D1841" s="246">
        <v>2366</v>
      </c>
    </row>
    <row r="1842" spans="1:4" x14ac:dyDescent="0.2">
      <c r="A1842" s="247">
        <v>8</v>
      </c>
      <c r="B1842" s="244">
        <f t="shared" si="1592"/>
        <v>80171500.010000005</v>
      </c>
      <c r="C1842" s="246">
        <f t="shared" ref="C1842" si="1625">+C1841+100</f>
        <v>171500.01</v>
      </c>
      <c r="D1842" s="246">
        <v>2207</v>
      </c>
    </row>
    <row r="1843" spans="1:4" x14ac:dyDescent="0.2">
      <c r="A1843" s="247">
        <v>8</v>
      </c>
      <c r="B1843" s="244">
        <f t="shared" si="1592"/>
        <v>80171600.010000005</v>
      </c>
      <c r="C1843" s="246">
        <f t="shared" ref="C1843" si="1626">+C1842+100</f>
        <v>171600.01</v>
      </c>
      <c r="D1843" s="246">
        <v>2049</v>
      </c>
    </row>
    <row r="1844" spans="1:4" x14ac:dyDescent="0.2">
      <c r="A1844" s="247">
        <v>8</v>
      </c>
      <c r="B1844" s="244">
        <f t="shared" si="1592"/>
        <v>80171700.010000005</v>
      </c>
      <c r="C1844" s="246">
        <f t="shared" ref="C1844" si="1627">+C1843+100</f>
        <v>171700.01</v>
      </c>
      <c r="D1844" s="246">
        <v>1890</v>
      </c>
    </row>
    <row r="1845" spans="1:4" x14ac:dyDescent="0.2">
      <c r="A1845" s="247">
        <v>8</v>
      </c>
      <c r="B1845" s="244">
        <f t="shared" si="1592"/>
        <v>80171800.010000005</v>
      </c>
      <c r="C1845" s="246">
        <f t="shared" ref="C1845" si="1628">+C1844+100</f>
        <v>171800.01</v>
      </c>
      <c r="D1845" s="246">
        <v>1732</v>
      </c>
    </row>
    <row r="1846" spans="1:4" x14ac:dyDescent="0.2">
      <c r="A1846" s="247">
        <v>8</v>
      </c>
      <c r="B1846" s="244">
        <f t="shared" si="1592"/>
        <v>80171900.010000005</v>
      </c>
      <c r="C1846" s="246">
        <f t="shared" ref="C1846" si="1629">+C1845+100</f>
        <v>171900.01</v>
      </c>
      <c r="D1846" s="246">
        <v>1574</v>
      </c>
    </row>
    <row r="1847" spans="1:4" x14ac:dyDescent="0.2">
      <c r="A1847" s="247">
        <v>8</v>
      </c>
      <c r="B1847" s="244">
        <f t="shared" si="1592"/>
        <v>80172000.010000005</v>
      </c>
      <c r="C1847" s="246">
        <f t="shared" ref="C1847" si="1630">+C1846+100</f>
        <v>172000.01</v>
      </c>
      <c r="D1847" s="246">
        <v>1416</v>
      </c>
    </row>
    <row r="1848" spans="1:4" x14ac:dyDescent="0.2">
      <c r="A1848" s="247">
        <v>8</v>
      </c>
      <c r="B1848" s="244">
        <f t="shared" si="1592"/>
        <v>80172100.010000005</v>
      </c>
      <c r="C1848" s="246">
        <f t="shared" ref="C1848" si="1631">+C1847+100</f>
        <v>172100.01</v>
      </c>
      <c r="D1848" s="246">
        <v>1258</v>
      </c>
    </row>
    <row r="1849" spans="1:4" x14ac:dyDescent="0.2">
      <c r="A1849" s="247">
        <v>8</v>
      </c>
      <c r="B1849" s="244">
        <f t="shared" si="1592"/>
        <v>80172200.010000005</v>
      </c>
      <c r="C1849" s="246">
        <f t="shared" ref="C1849" si="1632">+C1848+100</f>
        <v>172200.01</v>
      </c>
      <c r="D1849" s="246">
        <v>1101</v>
      </c>
    </row>
    <row r="1850" spans="1:4" x14ac:dyDescent="0.2">
      <c r="A1850" s="247">
        <v>8</v>
      </c>
      <c r="B1850" s="244">
        <f t="shared" si="1592"/>
        <v>80172300.010000005</v>
      </c>
      <c r="C1850" s="246">
        <f t="shared" ref="C1850" si="1633">+C1849+100</f>
        <v>172300.01</v>
      </c>
      <c r="D1850" s="246">
        <v>943</v>
      </c>
    </row>
    <row r="1851" spans="1:4" x14ac:dyDescent="0.2">
      <c r="A1851" s="247">
        <v>8</v>
      </c>
      <c r="B1851" s="244">
        <f t="shared" si="1592"/>
        <v>80172400.010000005</v>
      </c>
      <c r="C1851" s="246">
        <f t="shared" ref="C1851" si="1634">+C1850+100</f>
        <v>172400.01</v>
      </c>
      <c r="D1851" s="246">
        <v>786</v>
      </c>
    </row>
    <row r="1852" spans="1:4" x14ac:dyDescent="0.2">
      <c r="A1852" s="247">
        <v>8</v>
      </c>
      <c r="B1852" s="244">
        <f t="shared" si="1592"/>
        <v>80172500.010000005</v>
      </c>
      <c r="C1852" s="246">
        <f t="shared" ref="C1852" si="1635">+C1851+100</f>
        <v>172500.01</v>
      </c>
      <c r="D1852" s="246">
        <v>628</v>
      </c>
    </row>
    <row r="1853" spans="1:4" x14ac:dyDescent="0.2">
      <c r="A1853" s="247">
        <v>8</v>
      </c>
      <c r="B1853" s="244">
        <f t="shared" si="1592"/>
        <v>80172600.010000005</v>
      </c>
      <c r="C1853" s="246">
        <f t="shared" ref="C1853" si="1636">+C1852+100</f>
        <v>172600.01</v>
      </c>
      <c r="D1853" s="246">
        <v>471</v>
      </c>
    </row>
    <row r="1854" spans="1:4" x14ac:dyDescent="0.2">
      <c r="A1854" s="247">
        <v>8</v>
      </c>
      <c r="B1854" s="244">
        <f t="shared" si="1592"/>
        <v>80172700.010000005</v>
      </c>
      <c r="C1854" s="246">
        <f t="shared" ref="C1854" si="1637">+C1853+100</f>
        <v>172700.01</v>
      </c>
      <c r="D1854" s="246">
        <v>314</v>
      </c>
    </row>
    <row r="1855" spans="1:4" x14ac:dyDescent="0.2">
      <c r="A1855" s="247">
        <v>8</v>
      </c>
      <c r="B1855" s="244">
        <f t="shared" si="1592"/>
        <v>80172800.010000005</v>
      </c>
      <c r="C1855" s="246">
        <f t="shared" ref="C1855" si="1638">+C1854+100</f>
        <v>172800.01</v>
      </c>
      <c r="D1855" s="246">
        <v>157</v>
      </c>
    </row>
    <row r="1856" spans="1:4" x14ac:dyDescent="0.2">
      <c r="A1856" s="247">
        <v>8</v>
      </c>
      <c r="B1856" s="244">
        <f t="shared" si="1592"/>
        <v>80172900.010000005</v>
      </c>
      <c r="C1856" s="246">
        <f t="shared" ref="C1856" si="1639">+C1855+100</f>
        <v>172900.01</v>
      </c>
      <c r="D1856" s="246">
        <v>0</v>
      </c>
    </row>
    <row r="1857" spans="1:4" x14ac:dyDescent="0.2">
      <c r="A1857" s="247">
        <v>9</v>
      </c>
      <c r="B1857" s="244">
        <f t="shared" si="1592"/>
        <v>90150000.010000005</v>
      </c>
      <c r="C1857" s="246">
        <v>150000.01</v>
      </c>
      <c r="D1857" s="246">
        <v>42979</v>
      </c>
    </row>
    <row r="1858" spans="1:4" x14ac:dyDescent="0.2">
      <c r="A1858" s="247">
        <v>9</v>
      </c>
      <c r="B1858" s="244">
        <f t="shared" si="1592"/>
        <v>90150100.010000005</v>
      </c>
      <c r="C1858" s="246">
        <f>+C1857+100</f>
        <v>150100.01</v>
      </c>
      <c r="D1858" s="246">
        <v>42609</v>
      </c>
    </row>
    <row r="1859" spans="1:4" x14ac:dyDescent="0.2">
      <c r="A1859" s="247">
        <v>9</v>
      </c>
      <c r="B1859" s="244">
        <f t="shared" si="1592"/>
        <v>90150200.010000005</v>
      </c>
      <c r="C1859" s="246">
        <f t="shared" ref="C1859" si="1640">+C1858+100</f>
        <v>150200.01</v>
      </c>
      <c r="D1859" s="246">
        <v>42270</v>
      </c>
    </row>
    <row r="1860" spans="1:4" x14ac:dyDescent="0.2">
      <c r="A1860" s="247">
        <v>9</v>
      </c>
      <c r="B1860" s="244">
        <f t="shared" si="1592"/>
        <v>90150300.010000005</v>
      </c>
      <c r="C1860" s="246">
        <f t="shared" ref="C1860" si="1641">+C1859+100</f>
        <v>150300.01</v>
      </c>
      <c r="D1860" s="246">
        <v>41950</v>
      </c>
    </row>
    <row r="1861" spans="1:4" x14ac:dyDescent="0.2">
      <c r="A1861" s="247">
        <v>9</v>
      </c>
      <c r="B1861" s="244">
        <f t="shared" si="1592"/>
        <v>90150400.010000005</v>
      </c>
      <c r="C1861" s="246">
        <f t="shared" ref="C1861" si="1642">+C1860+100</f>
        <v>150400.01</v>
      </c>
      <c r="D1861" s="246">
        <v>41644</v>
      </c>
    </row>
    <row r="1862" spans="1:4" x14ac:dyDescent="0.2">
      <c r="A1862" s="247">
        <v>9</v>
      </c>
      <c r="B1862" s="244">
        <f t="shared" si="1592"/>
        <v>90150500.010000005</v>
      </c>
      <c r="C1862" s="246">
        <f t="shared" ref="C1862" si="1643">+C1861+100</f>
        <v>150500.01</v>
      </c>
      <c r="D1862" s="246">
        <v>41348</v>
      </c>
    </row>
    <row r="1863" spans="1:4" x14ac:dyDescent="0.2">
      <c r="A1863" s="247">
        <v>9</v>
      </c>
      <c r="B1863" s="244">
        <f t="shared" si="1592"/>
        <v>90150600.010000005</v>
      </c>
      <c r="C1863" s="246">
        <f t="shared" ref="C1863" si="1644">+C1862+100</f>
        <v>150600.01</v>
      </c>
      <c r="D1863" s="246">
        <v>41061</v>
      </c>
    </row>
    <row r="1864" spans="1:4" x14ac:dyDescent="0.2">
      <c r="A1864" s="247">
        <v>9</v>
      </c>
      <c r="B1864" s="244">
        <f t="shared" si="1592"/>
        <v>90150700.010000005</v>
      </c>
      <c r="C1864" s="246">
        <f t="shared" ref="C1864" si="1645">+C1863+100</f>
        <v>150700.01</v>
      </c>
      <c r="D1864" s="246">
        <v>40780</v>
      </c>
    </row>
    <row r="1865" spans="1:4" x14ac:dyDescent="0.2">
      <c r="A1865" s="247">
        <v>9</v>
      </c>
      <c r="B1865" s="244">
        <f t="shared" si="1592"/>
        <v>90150800.010000005</v>
      </c>
      <c r="C1865" s="246">
        <f t="shared" ref="C1865" si="1646">+C1864+100</f>
        <v>150800.01</v>
      </c>
      <c r="D1865" s="246">
        <v>40505</v>
      </c>
    </row>
    <row r="1866" spans="1:4" x14ac:dyDescent="0.2">
      <c r="A1866" s="247">
        <v>9</v>
      </c>
      <c r="B1866" s="244">
        <f t="shared" si="1592"/>
        <v>90150900.010000005</v>
      </c>
      <c r="C1866" s="246">
        <f t="shared" ref="C1866" si="1647">+C1865+100</f>
        <v>150900.01</v>
      </c>
      <c r="D1866" s="246">
        <v>40236</v>
      </c>
    </row>
    <row r="1867" spans="1:4" x14ac:dyDescent="0.2">
      <c r="A1867" s="247">
        <v>9</v>
      </c>
      <c r="B1867" s="244">
        <f t="shared" si="1592"/>
        <v>90151000.010000005</v>
      </c>
      <c r="C1867" s="246">
        <f t="shared" ref="C1867" si="1648">+C1866+100</f>
        <v>151000.01</v>
      </c>
      <c r="D1867" s="246">
        <v>39971</v>
      </c>
    </row>
    <row r="1868" spans="1:4" x14ac:dyDescent="0.2">
      <c r="A1868" s="247">
        <v>9</v>
      </c>
      <c r="B1868" s="244">
        <f t="shared" si="1592"/>
        <v>90151100.010000005</v>
      </c>
      <c r="C1868" s="246">
        <f t="shared" ref="C1868" si="1649">+C1867+100</f>
        <v>151100.01</v>
      </c>
      <c r="D1868" s="246">
        <v>39710</v>
      </c>
    </row>
    <row r="1869" spans="1:4" x14ac:dyDescent="0.2">
      <c r="A1869" s="247">
        <v>9</v>
      </c>
      <c r="B1869" s="244">
        <f t="shared" si="1592"/>
        <v>90151200.010000005</v>
      </c>
      <c r="C1869" s="246">
        <f t="shared" ref="C1869" si="1650">+C1868+100</f>
        <v>151200.01</v>
      </c>
      <c r="D1869" s="246">
        <v>39452</v>
      </c>
    </row>
    <row r="1870" spans="1:4" x14ac:dyDescent="0.2">
      <c r="A1870" s="247">
        <v>9</v>
      </c>
      <c r="B1870" s="244">
        <f t="shared" si="1592"/>
        <v>90151300.010000005</v>
      </c>
      <c r="C1870" s="246">
        <f t="shared" ref="C1870" si="1651">+C1869+100</f>
        <v>151300.01</v>
      </c>
      <c r="D1870" s="246">
        <v>39199</v>
      </c>
    </row>
    <row r="1871" spans="1:4" x14ac:dyDescent="0.2">
      <c r="A1871" s="247">
        <v>9</v>
      </c>
      <c r="B1871" s="244">
        <f t="shared" si="1592"/>
        <v>90151400.010000005</v>
      </c>
      <c r="C1871" s="246">
        <f t="shared" ref="C1871" si="1652">+C1870+100</f>
        <v>151400.01</v>
      </c>
      <c r="D1871" s="246">
        <v>38948</v>
      </c>
    </row>
    <row r="1872" spans="1:4" x14ac:dyDescent="0.2">
      <c r="A1872" s="247">
        <v>9</v>
      </c>
      <c r="B1872" s="244">
        <f t="shared" si="1592"/>
        <v>90151500.010000005</v>
      </c>
      <c r="C1872" s="246">
        <f t="shared" ref="C1872" si="1653">+C1871+100</f>
        <v>151500.01</v>
      </c>
      <c r="D1872" s="246">
        <v>38700</v>
      </c>
    </row>
    <row r="1873" spans="1:4" x14ac:dyDescent="0.2">
      <c r="A1873" s="247">
        <v>9</v>
      </c>
      <c r="B1873" s="244">
        <f t="shared" si="1592"/>
        <v>90151600.010000005</v>
      </c>
      <c r="C1873" s="246">
        <f t="shared" ref="C1873" si="1654">+C1872+100</f>
        <v>151600.01</v>
      </c>
      <c r="D1873" s="246">
        <v>38454</v>
      </c>
    </row>
    <row r="1874" spans="1:4" x14ac:dyDescent="0.2">
      <c r="A1874" s="247">
        <v>9</v>
      </c>
      <c r="B1874" s="244">
        <f t="shared" ref="B1874:B1937" si="1655">+A1874*10000000+C1874</f>
        <v>90151700.010000005</v>
      </c>
      <c r="C1874" s="246">
        <f t="shared" ref="C1874" si="1656">+C1873+100</f>
        <v>151700.01</v>
      </c>
      <c r="D1874" s="246">
        <v>38211</v>
      </c>
    </row>
    <row r="1875" spans="1:4" x14ac:dyDescent="0.2">
      <c r="A1875" s="247">
        <v>9</v>
      </c>
      <c r="B1875" s="244">
        <f t="shared" si="1655"/>
        <v>90151800.010000005</v>
      </c>
      <c r="C1875" s="246">
        <f t="shared" ref="C1875" si="1657">+C1874+100</f>
        <v>151800.01</v>
      </c>
      <c r="D1875" s="246">
        <v>37970</v>
      </c>
    </row>
    <row r="1876" spans="1:4" x14ac:dyDescent="0.2">
      <c r="A1876" s="247">
        <v>9</v>
      </c>
      <c r="B1876" s="244">
        <f t="shared" si="1655"/>
        <v>90151900.010000005</v>
      </c>
      <c r="C1876" s="246">
        <f t="shared" ref="C1876" si="1658">+C1875+100</f>
        <v>151900.01</v>
      </c>
      <c r="D1876" s="246">
        <v>37732</v>
      </c>
    </row>
    <row r="1877" spans="1:4" x14ac:dyDescent="0.2">
      <c r="A1877" s="247">
        <v>9</v>
      </c>
      <c r="B1877" s="244">
        <f t="shared" si="1655"/>
        <v>90152000.010000005</v>
      </c>
      <c r="C1877" s="246">
        <f t="shared" ref="C1877" si="1659">+C1876+100</f>
        <v>152000.01</v>
      </c>
      <c r="D1877" s="246">
        <v>37495</v>
      </c>
    </row>
    <row r="1878" spans="1:4" x14ac:dyDescent="0.2">
      <c r="A1878" s="247">
        <v>9</v>
      </c>
      <c r="B1878" s="244">
        <f t="shared" si="1655"/>
        <v>90152100.010000005</v>
      </c>
      <c r="C1878" s="246">
        <f t="shared" ref="C1878" si="1660">+C1877+100</f>
        <v>152100.01</v>
      </c>
      <c r="D1878" s="246">
        <v>37261</v>
      </c>
    </row>
    <row r="1879" spans="1:4" x14ac:dyDescent="0.2">
      <c r="A1879" s="247">
        <v>9</v>
      </c>
      <c r="B1879" s="244">
        <f t="shared" si="1655"/>
        <v>90152200.010000005</v>
      </c>
      <c r="C1879" s="246">
        <f t="shared" ref="C1879" si="1661">+C1878+100</f>
        <v>152200.01</v>
      </c>
      <c r="D1879" s="246">
        <v>37028</v>
      </c>
    </row>
    <row r="1880" spans="1:4" x14ac:dyDescent="0.2">
      <c r="A1880" s="247">
        <v>9</v>
      </c>
      <c r="B1880" s="244">
        <f t="shared" si="1655"/>
        <v>90152300.010000005</v>
      </c>
      <c r="C1880" s="246">
        <f t="shared" ref="C1880" si="1662">+C1879+100</f>
        <v>152300.01</v>
      </c>
      <c r="D1880" s="246">
        <v>36797</v>
      </c>
    </row>
    <row r="1881" spans="1:4" x14ac:dyDescent="0.2">
      <c r="A1881" s="247">
        <v>9</v>
      </c>
      <c r="B1881" s="244">
        <f t="shared" si="1655"/>
        <v>90152400.010000005</v>
      </c>
      <c r="C1881" s="246">
        <f t="shared" ref="C1881" si="1663">+C1880+100</f>
        <v>152400.01</v>
      </c>
      <c r="D1881" s="246">
        <v>36567</v>
      </c>
    </row>
    <row r="1882" spans="1:4" x14ac:dyDescent="0.2">
      <c r="A1882" s="247">
        <v>9</v>
      </c>
      <c r="B1882" s="244">
        <f t="shared" si="1655"/>
        <v>90152500.010000005</v>
      </c>
      <c r="C1882" s="246">
        <f t="shared" ref="C1882" si="1664">+C1881+100</f>
        <v>152500.01</v>
      </c>
      <c r="D1882" s="246">
        <v>36339</v>
      </c>
    </row>
    <row r="1883" spans="1:4" x14ac:dyDescent="0.2">
      <c r="A1883" s="247">
        <v>9</v>
      </c>
      <c r="B1883" s="244">
        <f t="shared" si="1655"/>
        <v>90152600.010000005</v>
      </c>
      <c r="C1883" s="246">
        <f t="shared" ref="C1883" si="1665">+C1882+100</f>
        <v>152600.01</v>
      </c>
      <c r="D1883" s="246">
        <v>36113</v>
      </c>
    </row>
    <row r="1884" spans="1:4" x14ac:dyDescent="0.2">
      <c r="A1884" s="247">
        <v>9</v>
      </c>
      <c r="B1884" s="244">
        <f t="shared" si="1655"/>
        <v>90152700.010000005</v>
      </c>
      <c r="C1884" s="246">
        <f t="shared" ref="C1884" si="1666">+C1883+100</f>
        <v>152700.01</v>
      </c>
      <c r="D1884" s="246">
        <v>35888</v>
      </c>
    </row>
    <row r="1885" spans="1:4" x14ac:dyDescent="0.2">
      <c r="A1885" s="247">
        <v>9</v>
      </c>
      <c r="B1885" s="244">
        <f t="shared" si="1655"/>
        <v>90152800.010000005</v>
      </c>
      <c r="C1885" s="246">
        <f t="shared" ref="C1885" si="1667">+C1884+100</f>
        <v>152800.01</v>
      </c>
      <c r="D1885" s="246">
        <v>35664</v>
      </c>
    </row>
    <row r="1886" spans="1:4" x14ac:dyDescent="0.2">
      <c r="A1886" s="247">
        <v>9</v>
      </c>
      <c r="B1886" s="244">
        <f t="shared" si="1655"/>
        <v>90152900.010000005</v>
      </c>
      <c r="C1886" s="246">
        <f t="shared" ref="C1886" si="1668">+C1885+100</f>
        <v>152900.01</v>
      </c>
      <c r="D1886" s="246">
        <v>35442</v>
      </c>
    </row>
    <row r="1887" spans="1:4" x14ac:dyDescent="0.2">
      <c r="A1887" s="247">
        <v>9</v>
      </c>
      <c r="B1887" s="244">
        <f t="shared" si="1655"/>
        <v>90153000.010000005</v>
      </c>
      <c r="C1887" s="246">
        <f t="shared" ref="C1887" si="1669">+C1886+100</f>
        <v>153000.01</v>
      </c>
      <c r="D1887" s="246">
        <v>35221</v>
      </c>
    </row>
    <row r="1888" spans="1:4" x14ac:dyDescent="0.2">
      <c r="A1888" s="247">
        <v>9</v>
      </c>
      <c r="B1888" s="244">
        <f t="shared" si="1655"/>
        <v>90153100.010000005</v>
      </c>
      <c r="C1888" s="246">
        <f t="shared" ref="C1888" si="1670">+C1887+100</f>
        <v>153100.01</v>
      </c>
      <c r="D1888" s="246">
        <v>35001</v>
      </c>
    </row>
    <row r="1889" spans="1:4" x14ac:dyDescent="0.2">
      <c r="A1889" s="247">
        <v>9</v>
      </c>
      <c r="B1889" s="244">
        <f t="shared" si="1655"/>
        <v>90153200.010000005</v>
      </c>
      <c r="C1889" s="246">
        <f t="shared" ref="C1889" si="1671">+C1888+100</f>
        <v>153200.01</v>
      </c>
      <c r="D1889" s="246">
        <v>34782</v>
      </c>
    </row>
    <row r="1890" spans="1:4" x14ac:dyDescent="0.2">
      <c r="A1890" s="247">
        <v>9</v>
      </c>
      <c r="B1890" s="244">
        <f t="shared" si="1655"/>
        <v>90153300.010000005</v>
      </c>
      <c r="C1890" s="246">
        <f t="shared" ref="C1890" si="1672">+C1889+100</f>
        <v>153300.01</v>
      </c>
      <c r="D1890" s="246">
        <v>34565</v>
      </c>
    </row>
    <row r="1891" spans="1:4" x14ac:dyDescent="0.2">
      <c r="A1891" s="247">
        <v>9</v>
      </c>
      <c r="B1891" s="244">
        <f t="shared" si="1655"/>
        <v>90153400.010000005</v>
      </c>
      <c r="C1891" s="246">
        <f t="shared" ref="C1891" si="1673">+C1890+100</f>
        <v>153400.01</v>
      </c>
      <c r="D1891" s="246">
        <v>34348</v>
      </c>
    </row>
    <row r="1892" spans="1:4" x14ac:dyDescent="0.2">
      <c r="A1892" s="247">
        <v>9</v>
      </c>
      <c r="B1892" s="244">
        <f t="shared" si="1655"/>
        <v>90153500.010000005</v>
      </c>
      <c r="C1892" s="246">
        <f t="shared" ref="C1892" si="1674">+C1891+100</f>
        <v>153500.01</v>
      </c>
      <c r="D1892" s="246">
        <v>34133</v>
      </c>
    </row>
    <row r="1893" spans="1:4" x14ac:dyDescent="0.2">
      <c r="A1893" s="247">
        <v>9</v>
      </c>
      <c r="B1893" s="244">
        <f t="shared" si="1655"/>
        <v>90153600.010000005</v>
      </c>
      <c r="C1893" s="246">
        <f t="shared" ref="C1893" si="1675">+C1892+100</f>
        <v>153600.01</v>
      </c>
      <c r="D1893" s="246">
        <v>33918</v>
      </c>
    </row>
    <row r="1894" spans="1:4" x14ac:dyDescent="0.2">
      <c r="A1894" s="247">
        <v>9</v>
      </c>
      <c r="B1894" s="244">
        <f t="shared" si="1655"/>
        <v>90153700.010000005</v>
      </c>
      <c r="C1894" s="246">
        <f t="shared" ref="C1894" si="1676">+C1893+100</f>
        <v>153700.01</v>
      </c>
      <c r="D1894" s="246">
        <v>33705</v>
      </c>
    </row>
    <row r="1895" spans="1:4" x14ac:dyDescent="0.2">
      <c r="A1895" s="247">
        <v>9</v>
      </c>
      <c r="B1895" s="244">
        <f t="shared" si="1655"/>
        <v>90153800.010000005</v>
      </c>
      <c r="C1895" s="246">
        <f t="shared" ref="C1895" si="1677">+C1894+100</f>
        <v>153800.01</v>
      </c>
      <c r="D1895" s="246">
        <v>33492</v>
      </c>
    </row>
    <row r="1896" spans="1:4" x14ac:dyDescent="0.2">
      <c r="A1896" s="247">
        <v>9</v>
      </c>
      <c r="B1896" s="244">
        <f t="shared" si="1655"/>
        <v>90153900.010000005</v>
      </c>
      <c r="C1896" s="246">
        <f t="shared" ref="C1896" si="1678">+C1895+100</f>
        <v>153900.01</v>
      </c>
      <c r="D1896" s="246">
        <v>33281</v>
      </c>
    </row>
    <row r="1897" spans="1:4" x14ac:dyDescent="0.2">
      <c r="A1897" s="247">
        <v>9</v>
      </c>
      <c r="B1897" s="244">
        <f t="shared" si="1655"/>
        <v>90154000.010000005</v>
      </c>
      <c r="C1897" s="246">
        <f t="shared" ref="C1897" si="1679">+C1896+100</f>
        <v>154000.01</v>
      </c>
      <c r="D1897" s="246">
        <v>33070</v>
      </c>
    </row>
    <row r="1898" spans="1:4" x14ac:dyDescent="0.2">
      <c r="A1898" s="247">
        <v>9</v>
      </c>
      <c r="B1898" s="244">
        <f t="shared" si="1655"/>
        <v>90154100.010000005</v>
      </c>
      <c r="C1898" s="246">
        <f t="shared" ref="C1898" si="1680">+C1897+100</f>
        <v>154100.01</v>
      </c>
      <c r="D1898" s="246">
        <v>32860</v>
      </c>
    </row>
    <row r="1899" spans="1:4" x14ac:dyDescent="0.2">
      <c r="A1899" s="247">
        <v>9</v>
      </c>
      <c r="B1899" s="244">
        <f t="shared" si="1655"/>
        <v>90154200.010000005</v>
      </c>
      <c r="C1899" s="246">
        <f t="shared" ref="C1899" si="1681">+C1898+100</f>
        <v>154200.01</v>
      </c>
      <c r="D1899" s="246">
        <v>32651</v>
      </c>
    </row>
    <row r="1900" spans="1:4" x14ac:dyDescent="0.2">
      <c r="A1900" s="247">
        <v>9</v>
      </c>
      <c r="B1900" s="244">
        <f t="shared" si="1655"/>
        <v>90154300.010000005</v>
      </c>
      <c r="C1900" s="246">
        <f t="shared" ref="C1900" si="1682">+C1899+100</f>
        <v>154300.01</v>
      </c>
      <c r="D1900" s="246">
        <v>32443</v>
      </c>
    </row>
    <row r="1901" spans="1:4" x14ac:dyDescent="0.2">
      <c r="A1901" s="247">
        <v>9</v>
      </c>
      <c r="B1901" s="244">
        <f t="shared" si="1655"/>
        <v>90154400.010000005</v>
      </c>
      <c r="C1901" s="246">
        <f t="shared" ref="C1901" si="1683">+C1900+100</f>
        <v>154400.01</v>
      </c>
      <c r="D1901" s="246">
        <v>32236</v>
      </c>
    </row>
    <row r="1902" spans="1:4" x14ac:dyDescent="0.2">
      <c r="A1902" s="247">
        <v>9</v>
      </c>
      <c r="B1902" s="244">
        <f t="shared" si="1655"/>
        <v>90154500.010000005</v>
      </c>
      <c r="C1902" s="246">
        <f t="shared" ref="C1902" si="1684">+C1901+100</f>
        <v>154500.01</v>
      </c>
      <c r="D1902" s="246">
        <v>32029</v>
      </c>
    </row>
    <row r="1903" spans="1:4" x14ac:dyDescent="0.2">
      <c r="A1903" s="247">
        <v>9</v>
      </c>
      <c r="B1903" s="244">
        <f t="shared" si="1655"/>
        <v>90154600.010000005</v>
      </c>
      <c r="C1903" s="246">
        <f t="shared" ref="C1903" si="1685">+C1902+100</f>
        <v>154600.01</v>
      </c>
      <c r="D1903" s="246">
        <v>31824</v>
      </c>
    </row>
    <row r="1904" spans="1:4" x14ac:dyDescent="0.2">
      <c r="A1904" s="247">
        <v>9</v>
      </c>
      <c r="B1904" s="244">
        <f t="shared" si="1655"/>
        <v>90154700.010000005</v>
      </c>
      <c r="C1904" s="246">
        <f t="shared" ref="C1904" si="1686">+C1903+100</f>
        <v>154700.01</v>
      </c>
      <c r="D1904" s="246">
        <v>31618</v>
      </c>
    </row>
    <row r="1905" spans="1:4" x14ac:dyDescent="0.2">
      <c r="A1905" s="247">
        <v>9</v>
      </c>
      <c r="B1905" s="244">
        <f t="shared" si="1655"/>
        <v>90154800.010000005</v>
      </c>
      <c r="C1905" s="246">
        <f t="shared" ref="C1905" si="1687">+C1904+100</f>
        <v>154800.01</v>
      </c>
      <c r="D1905" s="246">
        <v>31414</v>
      </c>
    </row>
    <row r="1906" spans="1:4" x14ac:dyDescent="0.2">
      <c r="A1906" s="247">
        <v>9</v>
      </c>
      <c r="B1906" s="244">
        <f t="shared" si="1655"/>
        <v>90154900.010000005</v>
      </c>
      <c r="C1906" s="246">
        <f t="shared" ref="C1906" si="1688">+C1905+100</f>
        <v>154900.01</v>
      </c>
      <c r="D1906" s="246">
        <v>31211</v>
      </c>
    </row>
    <row r="1907" spans="1:4" x14ac:dyDescent="0.2">
      <c r="A1907" s="247">
        <v>9</v>
      </c>
      <c r="B1907" s="244">
        <f t="shared" si="1655"/>
        <v>90155000.010000005</v>
      </c>
      <c r="C1907" s="246">
        <f t="shared" ref="C1907" si="1689">+C1906+100</f>
        <v>155000.01</v>
      </c>
      <c r="D1907" s="246">
        <v>31008</v>
      </c>
    </row>
    <row r="1908" spans="1:4" x14ac:dyDescent="0.2">
      <c r="A1908" s="247">
        <v>9</v>
      </c>
      <c r="B1908" s="244">
        <f t="shared" si="1655"/>
        <v>90155100.010000005</v>
      </c>
      <c r="C1908" s="246">
        <f t="shared" ref="C1908" si="1690">+C1907+100</f>
        <v>155100.01</v>
      </c>
      <c r="D1908" s="246">
        <v>30805</v>
      </c>
    </row>
    <row r="1909" spans="1:4" x14ac:dyDescent="0.2">
      <c r="A1909" s="247">
        <v>9</v>
      </c>
      <c r="B1909" s="244">
        <f t="shared" si="1655"/>
        <v>90155200.010000005</v>
      </c>
      <c r="C1909" s="246">
        <f t="shared" ref="C1909" si="1691">+C1908+100</f>
        <v>155200.01</v>
      </c>
      <c r="D1909" s="246">
        <v>30604</v>
      </c>
    </row>
    <row r="1910" spans="1:4" x14ac:dyDescent="0.2">
      <c r="A1910" s="247">
        <v>9</v>
      </c>
      <c r="B1910" s="244">
        <f t="shared" si="1655"/>
        <v>90155300.010000005</v>
      </c>
      <c r="C1910" s="246">
        <f t="shared" ref="C1910" si="1692">+C1909+100</f>
        <v>155300.01</v>
      </c>
      <c r="D1910" s="246">
        <v>30403</v>
      </c>
    </row>
    <row r="1911" spans="1:4" x14ac:dyDescent="0.2">
      <c r="A1911" s="247">
        <v>9</v>
      </c>
      <c r="B1911" s="244">
        <f t="shared" si="1655"/>
        <v>90155400.010000005</v>
      </c>
      <c r="C1911" s="246">
        <f t="shared" ref="C1911" si="1693">+C1910+100</f>
        <v>155400.01</v>
      </c>
      <c r="D1911" s="246">
        <v>30203</v>
      </c>
    </row>
    <row r="1912" spans="1:4" x14ac:dyDescent="0.2">
      <c r="A1912" s="247">
        <v>9</v>
      </c>
      <c r="B1912" s="244">
        <f t="shared" si="1655"/>
        <v>90155500.010000005</v>
      </c>
      <c r="C1912" s="246">
        <f t="shared" ref="C1912" si="1694">+C1911+100</f>
        <v>155500.01</v>
      </c>
      <c r="D1912" s="246">
        <v>30003</v>
      </c>
    </row>
    <row r="1913" spans="1:4" x14ac:dyDescent="0.2">
      <c r="A1913" s="247">
        <v>9</v>
      </c>
      <c r="B1913" s="244">
        <f t="shared" si="1655"/>
        <v>90155600.010000005</v>
      </c>
      <c r="C1913" s="246">
        <f t="shared" ref="C1913" si="1695">+C1912+100</f>
        <v>155600.01</v>
      </c>
      <c r="D1913" s="246">
        <v>29804</v>
      </c>
    </row>
    <row r="1914" spans="1:4" x14ac:dyDescent="0.2">
      <c r="A1914" s="247">
        <v>9</v>
      </c>
      <c r="B1914" s="244">
        <f t="shared" si="1655"/>
        <v>90155700.010000005</v>
      </c>
      <c r="C1914" s="246">
        <f t="shared" ref="C1914" si="1696">+C1913+100</f>
        <v>155700.01</v>
      </c>
      <c r="D1914" s="246">
        <v>29605</v>
      </c>
    </row>
    <row r="1915" spans="1:4" x14ac:dyDescent="0.2">
      <c r="A1915" s="247">
        <v>9</v>
      </c>
      <c r="B1915" s="244">
        <f t="shared" si="1655"/>
        <v>90155800.010000005</v>
      </c>
      <c r="C1915" s="246">
        <f t="shared" ref="C1915" si="1697">+C1914+100</f>
        <v>155800.01</v>
      </c>
      <c r="D1915" s="246">
        <v>29407</v>
      </c>
    </row>
    <row r="1916" spans="1:4" x14ac:dyDescent="0.2">
      <c r="A1916" s="247">
        <v>9</v>
      </c>
      <c r="B1916" s="244">
        <f t="shared" si="1655"/>
        <v>90155900.010000005</v>
      </c>
      <c r="C1916" s="246">
        <f t="shared" ref="C1916" si="1698">+C1915+100</f>
        <v>155900.01</v>
      </c>
      <c r="D1916" s="246">
        <v>29210</v>
      </c>
    </row>
    <row r="1917" spans="1:4" x14ac:dyDescent="0.2">
      <c r="A1917" s="247">
        <v>9</v>
      </c>
      <c r="B1917" s="244">
        <f t="shared" si="1655"/>
        <v>90156000.010000005</v>
      </c>
      <c r="C1917" s="246">
        <f t="shared" ref="C1917" si="1699">+C1916+100</f>
        <v>156000.01</v>
      </c>
      <c r="D1917" s="246">
        <v>29013</v>
      </c>
    </row>
    <row r="1918" spans="1:4" x14ac:dyDescent="0.2">
      <c r="A1918" s="247">
        <v>9</v>
      </c>
      <c r="B1918" s="244">
        <f t="shared" si="1655"/>
        <v>90156100.010000005</v>
      </c>
      <c r="C1918" s="246">
        <f t="shared" ref="C1918" si="1700">+C1917+100</f>
        <v>156100.01</v>
      </c>
      <c r="D1918" s="246">
        <v>28817</v>
      </c>
    </row>
    <row r="1919" spans="1:4" x14ac:dyDescent="0.2">
      <c r="A1919" s="247">
        <v>9</v>
      </c>
      <c r="B1919" s="244">
        <f t="shared" si="1655"/>
        <v>90156200.010000005</v>
      </c>
      <c r="C1919" s="246">
        <f t="shared" ref="C1919" si="1701">+C1918+100</f>
        <v>156200.01</v>
      </c>
      <c r="D1919" s="246">
        <v>28621</v>
      </c>
    </row>
    <row r="1920" spans="1:4" x14ac:dyDescent="0.2">
      <c r="A1920" s="247">
        <v>9</v>
      </c>
      <c r="B1920" s="244">
        <f t="shared" si="1655"/>
        <v>90156300.010000005</v>
      </c>
      <c r="C1920" s="246">
        <f t="shared" ref="C1920" si="1702">+C1919+100</f>
        <v>156300.01</v>
      </c>
      <c r="D1920" s="246">
        <v>28426</v>
      </c>
    </row>
    <row r="1921" spans="1:4" x14ac:dyDescent="0.2">
      <c r="A1921" s="247">
        <v>9</v>
      </c>
      <c r="B1921" s="244">
        <f t="shared" si="1655"/>
        <v>90156400.010000005</v>
      </c>
      <c r="C1921" s="246">
        <f t="shared" ref="C1921" si="1703">+C1920+100</f>
        <v>156400.01</v>
      </c>
      <c r="D1921" s="246">
        <v>28231</v>
      </c>
    </row>
    <row r="1922" spans="1:4" x14ac:dyDescent="0.2">
      <c r="A1922" s="247">
        <v>9</v>
      </c>
      <c r="B1922" s="244">
        <f t="shared" si="1655"/>
        <v>90156500.010000005</v>
      </c>
      <c r="C1922" s="246">
        <f t="shared" ref="C1922" si="1704">+C1921+100</f>
        <v>156500.01</v>
      </c>
      <c r="D1922" s="246">
        <v>28037</v>
      </c>
    </row>
    <row r="1923" spans="1:4" x14ac:dyDescent="0.2">
      <c r="A1923" s="247">
        <v>9</v>
      </c>
      <c r="B1923" s="244">
        <f t="shared" si="1655"/>
        <v>90156600.010000005</v>
      </c>
      <c r="C1923" s="246">
        <f t="shared" ref="C1923" si="1705">+C1922+100</f>
        <v>156600.01</v>
      </c>
      <c r="D1923" s="246">
        <v>27844</v>
      </c>
    </row>
    <row r="1924" spans="1:4" x14ac:dyDescent="0.2">
      <c r="A1924" s="247">
        <v>9</v>
      </c>
      <c r="B1924" s="244">
        <f t="shared" si="1655"/>
        <v>90156700.010000005</v>
      </c>
      <c r="C1924" s="246">
        <f t="shared" ref="C1924" si="1706">+C1923+100</f>
        <v>156700.01</v>
      </c>
      <c r="D1924" s="246">
        <v>27651</v>
      </c>
    </row>
    <row r="1925" spans="1:4" x14ac:dyDescent="0.2">
      <c r="A1925" s="247">
        <v>9</v>
      </c>
      <c r="B1925" s="244">
        <f t="shared" si="1655"/>
        <v>90156800.010000005</v>
      </c>
      <c r="C1925" s="246">
        <f t="shared" ref="C1925" si="1707">+C1924+100</f>
        <v>156800.01</v>
      </c>
      <c r="D1925" s="246">
        <v>27458</v>
      </c>
    </row>
    <row r="1926" spans="1:4" x14ac:dyDescent="0.2">
      <c r="A1926" s="247">
        <v>9</v>
      </c>
      <c r="B1926" s="244">
        <f t="shared" si="1655"/>
        <v>90156900.010000005</v>
      </c>
      <c r="C1926" s="246">
        <f t="shared" ref="C1926" si="1708">+C1925+100</f>
        <v>156900.01</v>
      </c>
      <c r="D1926" s="246">
        <v>27266</v>
      </c>
    </row>
    <row r="1927" spans="1:4" x14ac:dyDescent="0.2">
      <c r="A1927" s="247">
        <v>9</v>
      </c>
      <c r="B1927" s="244">
        <f t="shared" si="1655"/>
        <v>90157000.010000005</v>
      </c>
      <c r="C1927" s="246">
        <f t="shared" ref="C1927" si="1709">+C1926+100</f>
        <v>157000.01</v>
      </c>
      <c r="D1927" s="246">
        <v>27074</v>
      </c>
    </row>
    <row r="1928" spans="1:4" x14ac:dyDescent="0.2">
      <c r="A1928" s="247">
        <v>9</v>
      </c>
      <c r="B1928" s="244">
        <f t="shared" si="1655"/>
        <v>90157100.010000005</v>
      </c>
      <c r="C1928" s="246">
        <f t="shared" ref="C1928" si="1710">+C1927+100</f>
        <v>157100.01</v>
      </c>
      <c r="D1928" s="246">
        <v>26883</v>
      </c>
    </row>
    <row r="1929" spans="1:4" x14ac:dyDescent="0.2">
      <c r="A1929" s="247">
        <v>9</v>
      </c>
      <c r="B1929" s="244">
        <f t="shared" si="1655"/>
        <v>90157200.010000005</v>
      </c>
      <c r="C1929" s="246">
        <f t="shared" ref="C1929" si="1711">+C1928+100</f>
        <v>157200.01</v>
      </c>
      <c r="D1929" s="246">
        <v>26692</v>
      </c>
    </row>
    <row r="1930" spans="1:4" x14ac:dyDescent="0.2">
      <c r="A1930" s="247">
        <v>9</v>
      </c>
      <c r="B1930" s="244">
        <f t="shared" si="1655"/>
        <v>90157300.010000005</v>
      </c>
      <c r="C1930" s="246">
        <f t="shared" ref="C1930" si="1712">+C1929+100</f>
        <v>157300.01</v>
      </c>
      <c r="D1930" s="246">
        <v>26501</v>
      </c>
    </row>
    <row r="1931" spans="1:4" x14ac:dyDescent="0.2">
      <c r="A1931" s="247">
        <v>9</v>
      </c>
      <c r="B1931" s="244">
        <f t="shared" si="1655"/>
        <v>90157400.010000005</v>
      </c>
      <c r="C1931" s="246">
        <f t="shared" ref="C1931" si="1713">+C1930+100</f>
        <v>157400.01</v>
      </c>
      <c r="D1931" s="246">
        <v>26311</v>
      </c>
    </row>
    <row r="1932" spans="1:4" x14ac:dyDescent="0.2">
      <c r="A1932" s="247">
        <v>9</v>
      </c>
      <c r="B1932" s="244">
        <f t="shared" si="1655"/>
        <v>90157500.010000005</v>
      </c>
      <c r="C1932" s="246">
        <f t="shared" ref="C1932" si="1714">+C1931+100</f>
        <v>157500.01</v>
      </c>
      <c r="D1932" s="246">
        <v>26122</v>
      </c>
    </row>
    <row r="1933" spans="1:4" x14ac:dyDescent="0.2">
      <c r="A1933" s="247">
        <v>9</v>
      </c>
      <c r="B1933" s="244">
        <f t="shared" si="1655"/>
        <v>90157600.010000005</v>
      </c>
      <c r="C1933" s="246">
        <f t="shared" ref="C1933" si="1715">+C1932+100</f>
        <v>157600.01</v>
      </c>
      <c r="D1933" s="246">
        <v>25933</v>
      </c>
    </row>
    <row r="1934" spans="1:4" x14ac:dyDescent="0.2">
      <c r="A1934" s="247">
        <v>9</v>
      </c>
      <c r="B1934" s="244">
        <f t="shared" si="1655"/>
        <v>90157700.010000005</v>
      </c>
      <c r="C1934" s="246">
        <f t="shared" ref="C1934" si="1716">+C1933+100</f>
        <v>157700.01</v>
      </c>
      <c r="D1934" s="246">
        <v>25744</v>
      </c>
    </row>
    <row r="1935" spans="1:4" x14ac:dyDescent="0.2">
      <c r="A1935" s="247">
        <v>9</v>
      </c>
      <c r="B1935" s="244">
        <f t="shared" si="1655"/>
        <v>90157800.010000005</v>
      </c>
      <c r="C1935" s="246">
        <f t="shared" ref="C1935" si="1717">+C1934+100</f>
        <v>157800.01</v>
      </c>
      <c r="D1935" s="246">
        <v>25556</v>
      </c>
    </row>
    <row r="1936" spans="1:4" x14ac:dyDescent="0.2">
      <c r="A1936" s="247">
        <v>9</v>
      </c>
      <c r="B1936" s="244">
        <f t="shared" si="1655"/>
        <v>90157900.010000005</v>
      </c>
      <c r="C1936" s="246">
        <f t="shared" ref="C1936" si="1718">+C1935+100</f>
        <v>157900.01</v>
      </c>
      <c r="D1936" s="246">
        <v>25368</v>
      </c>
    </row>
    <row r="1937" spans="1:4" x14ac:dyDescent="0.2">
      <c r="A1937" s="247">
        <v>9</v>
      </c>
      <c r="B1937" s="244">
        <f t="shared" si="1655"/>
        <v>90158000.010000005</v>
      </c>
      <c r="C1937" s="246">
        <f t="shared" ref="C1937" si="1719">+C1936+100</f>
        <v>158000.01</v>
      </c>
      <c r="D1937" s="246">
        <v>25181</v>
      </c>
    </row>
    <row r="1938" spans="1:4" x14ac:dyDescent="0.2">
      <c r="A1938" s="247">
        <v>9</v>
      </c>
      <c r="B1938" s="244">
        <f t="shared" ref="B1938:B2001" si="1720">+A1938*10000000+C1938</f>
        <v>90158100.010000005</v>
      </c>
      <c r="C1938" s="246">
        <f t="shared" ref="C1938" si="1721">+C1937+100</f>
        <v>158100.01</v>
      </c>
      <c r="D1938" s="246">
        <v>24994</v>
      </c>
    </row>
    <row r="1939" spans="1:4" x14ac:dyDescent="0.2">
      <c r="A1939" s="247">
        <v>9</v>
      </c>
      <c r="B1939" s="244">
        <f t="shared" si="1720"/>
        <v>90158200.010000005</v>
      </c>
      <c r="C1939" s="246">
        <f t="shared" ref="C1939" si="1722">+C1938+100</f>
        <v>158200.01</v>
      </c>
      <c r="D1939" s="246">
        <v>24807</v>
      </c>
    </row>
    <row r="1940" spans="1:4" x14ac:dyDescent="0.2">
      <c r="A1940" s="247">
        <v>9</v>
      </c>
      <c r="B1940" s="244">
        <f t="shared" si="1720"/>
        <v>90158300.010000005</v>
      </c>
      <c r="C1940" s="246">
        <f t="shared" ref="C1940" si="1723">+C1939+100</f>
        <v>158300.01</v>
      </c>
      <c r="D1940" s="246">
        <v>24621</v>
      </c>
    </row>
    <row r="1941" spans="1:4" x14ac:dyDescent="0.2">
      <c r="A1941" s="247">
        <v>9</v>
      </c>
      <c r="B1941" s="244">
        <f t="shared" si="1720"/>
        <v>90158400.010000005</v>
      </c>
      <c r="C1941" s="246">
        <f t="shared" ref="C1941" si="1724">+C1940+100</f>
        <v>158400.01</v>
      </c>
      <c r="D1941" s="246">
        <v>24435</v>
      </c>
    </row>
    <row r="1942" spans="1:4" x14ac:dyDescent="0.2">
      <c r="A1942" s="247">
        <v>9</v>
      </c>
      <c r="B1942" s="244">
        <f t="shared" si="1720"/>
        <v>90158500.010000005</v>
      </c>
      <c r="C1942" s="246">
        <f t="shared" ref="C1942" si="1725">+C1941+100</f>
        <v>158500.01</v>
      </c>
      <c r="D1942" s="246">
        <v>24249</v>
      </c>
    </row>
    <row r="1943" spans="1:4" x14ac:dyDescent="0.2">
      <c r="A1943" s="247">
        <v>9</v>
      </c>
      <c r="B1943" s="244">
        <f t="shared" si="1720"/>
        <v>90158600.010000005</v>
      </c>
      <c r="C1943" s="246">
        <f t="shared" ref="C1943" si="1726">+C1942+100</f>
        <v>158600.01</v>
      </c>
      <c r="D1943" s="246">
        <v>24064</v>
      </c>
    </row>
    <row r="1944" spans="1:4" x14ac:dyDescent="0.2">
      <c r="A1944" s="247">
        <v>9</v>
      </c>
      <c r="B1944" s="244">
        <f t="shared" si="1720"/>
        <v>90158700.010000005</v>
      </c>
      <c r="C1944" s="246">
        <f t="shared" ref="C1944" si="1727">+C1943+100</f>
        <v>158700.01</v>
      </c>
      <c r="D1944" s="246">
        <v>23879</v>
      </c>
    </row>
    <row r="1945" spans="1:4" x14ac:dyDescent="0.2">
      <c r="A1945" s="247">
        <v>9</v>
      </c>
      <c r="B1945" s="244">
        <f t="shared" si="1720"/>
        <v>90158800.010000005</v>
      </c>
      <c r="C1945" s="246">
        <f t="shared" ref="C1945" si="1728">+C1944+100</f>
        <v>158800.01</v>
      </c>
      <c r="D1945" s="246">
        <v>23695</v>
      </c>
    </row>
    <row r="1946" spans="1:4" x14ac:dyDescent="0.2">
      <c r="A1946" s="247">
        <v>9</v>
      </c>
      <c r="B1946" s="244">
        <f t="shared" si="1720"/>
        <v>90158900.010000005</v>
      </c>
      <c r="C1946" s="246">
        <f t="shared" ref="C1946" si="1729">+C1945+100</f>
        <v>158900.01</v>
      </c>
      <c r="D1946" s="246">
        <v>23511</v>
      </c>
    </row>
    <row r="1947" spans="1:4" x14ac:dyDescent="0.2">
      <c r="A1947" s="247">
        <v>9</v>
      </c>
      <c r="B1947" s="244">
        <f t="shared" si="1720"/>
        <v>90159000.010000005</v>
      </c>
      <c r="C1947" s="246">
        <f t="shared" ref="C1947" si="1730">+C1946+100</f>
        <v>159000.01</v>
      </c>
      <c r="D1947" s="246">
        <v>23327</v>
      </c>
    </row>
    <row r="1948" spans="1:4" x14ac:dyDescent="0.2">
      <c r="A1948" s="247">
        <v>9</v>
      </c>
      <c r="B1948" s="244">
        <f t="shared" si="1720"/>
        <v>90159100.010000005</v>
      </c>
      <c r="C1948" s="246">
        <f t="shared" ref="C1948" si="1731">+C1947+100</f>
        <v>159100.01</v>
      </c>
      <c r="D1948" s="246">
        <v>23143</v>
      </c>
    </row>
    <row r="1949" spans="1:4" x14ac:dyDescent="0.2">
      <c r="A1949" s="247">
        <v>9</v>
      </c>
      <c r="B1949" s="244">
        <f t="shared" si="1720"/>
        <v>90159200.010000005</v>
      </c>
      <c r="C1949" s="246">
        <f t="shared" ref="C1949" si="1732">+C1948+100</f>
        <v>159200.01</v>
      </c>
      <c r="D1949" s="246">
        <v>22960</v>
      </c>
    </row>
    <row r="1950" spans="1:4" x14ac:dyDescent="0.2">
      <c r="A1950" s="247">
        <v>9</v>
      </c>
      <c r="B1950" s="244">
        <f t="shared" si="1720"/>
        <v>90159300.010000005</v>
      </c>
      <c r="C1950" s="246">
        <f t="shared" ref="C1950" si="1733">+C1949+100</f>
        <v>159300.01</v>
      </c>
      <c r="D1950" s="246">
        <v>22778</v>
      </c>
    </row>
    <row r="1951" spans="1:4" x14ac:dyDescent="0.2">
      <c r="A1951" s="247">
        <v>9</v>
      </c>
      <c r="B1951" s="244">
        <f t="shared" si="1720"/>
        <v>90159400.010000005</v>
      </c>
      <c r="C1951" s="246">
        <f t="shared" ref="C1951" si="1734">+C1950+100</f>
        <v>159400.01</v>
      </c>
      <c r="D1951" s="246">
        <v>22595</v>
      </c>
    </row>
    <row r="1952" spans="1:4" x14ac:dyDescent="0.2">
      <c r="A1952" s="247">
        <v>9</v>
      </c>
      <c r="B1952" s="244">
        <f t="shared" si="1720"/>
        <v>90159500.010000005</v>
      </c>
      <c r="C1952" s="246">
        <f t="shared" ref="C1952" si="1735">+C1951+100</f>
        <v>159500.01</v>
      </c>
      <c r="D1952" s="246">
        <v>22413</v>
      </c>
    </row>
    <row r="1953" spans="1:4" x14ac:dyDescent="0.2">
      <c r="A1953" s="247">
        <v>9</v>
      </c>
      <c r="B1953" s="244">
        <f t="shared" si="1720"/>
        <v>90159600.010000005</v>
      </c>
      <c r="C1953" s="246">
        <f t="shared" ref="C1953" si="1736">+C1952+100</f>
        <v>159600.01</v>
      </c>
      <c r="D1953" s="246">
        <v>22231</v>
      </c>
    </row>
    <row r="1954" spans="1:4" x14ac:dyDescent="0.2">
      <c r="A1954" s="247">
        <v>9</v>
      </c>
      <c r="B1954" s="244">
        <f t="shared" si="1720"/>
        <v>90159700.010000005</v>
      </c>
      <c r="C1954" s="246">
        <f t="shared" ref="C1954" si="1737">+C1953+100</f>
        <v>159700.01</v>
      </c>
      <c r="D1954" s="246">
        <v>22050</v>
      </c>
    </row>
    <row r="1955" spans="1:4" x14ac:dyDescent="0.2">
      <c r="A1955" s="247">
        <v>9</v>
      </c>
      <c r="B1955" s="244">
        <f t="shared" si="1720"/>
        <v>90159800.010000005</v>
      </c>
      <c r="C1955" s="246">
        <f t="shared" ref="C1955" si="1738">+C1954+100</f>
        <v>159800.01</v>
      </c>
      <c r="D1955" s="246">
        <v>21869</v>
      </c>
    </row>
    <row r="1956" spans="1:4" x14ac:dyDescent="0.2">
      <c r="A1956" s="247">
        <v>9</v>
      </c>
      <c r="B1956" s="244">
        <f t="shared" si="1720"/>
        <v>90159900.010000005</v>
      </c>
      <c r="C1956" s="246">
        <f t="shared" ref="C1956" si="1739">+C1955+100</f>
        <v>159900.01</v>
      </c>
      <c r="D1956" s="246">
        <v>21688</v>
      </c>
    </row>
    <row r="1957" spans="1:4" x14ac:dyDescent="0.2">
      <c r="A1957" s="247">
        <v>9</v>
      </c>
      <c r="B1957" s="244">
        <f t="shared" si="1720"/>
        <v>90160000.010000005</v>
      </c>
      <c r="C1957" s="246">
        <f t="shared" ref="C1957" si="1740">+C1956+100</f>
        <v>160000.01</v>
      </c>
      <c r="D1957" s="246">
        <v>21507</v>
      </c>
    </row>
    <row r="1958" spans="1:4" x14ac:dyDescent="0.2">
      <c r="A1958" s="247">
        <v>9</v>
      </c>
      <c r="B1958" s="244">
        <f t="shared" si="1720"/>
        <v>90160100.010000005</v>
      </c>
      <c r="C1958" s="246">
        <f t="shared" ref="C1958" si="1741">+C1957+100</f>
        <v>160100.01</v>
      </c>
      <c r="D1958" s="246">
        <v>21327</v>
      </c>
    </row>
    <row r="1959" spans="1:4" x14ac:dyDescent="0.2">
      <c r="A1959" s="247">
        <v>9</v>
      </c>
      <c r="B1959" s="244">
        <f t="shared" si="1720"/>
        <v>90160200.010000005</v>
      </c>
      <c r="C1959" s="246">
        <f t="shared" ref="C1959" si="1742">+C1958+100</f>
        <v>160200.01</v>
      </c>
      <c r="D1959" s="246">
        <v>21147</v>
      </c>
    </row>
    <row r="1960" spans="1:4" x14ac:dyDescent="0.2">
      <c r="A1960" s="247">
        <v>9</v>
      </c>
      <c r="B1960" s="244">
        <f t="shared" si="1720"/>
        <v>90160300.010000005</v>
      </c>
      <c r="C1960" s="246">
        <f t="shared" ref="C1960" si="1743">+C1959+100</f>
        <v>160300.01</v>
      </c>
      <c r="D1960" s="246">
        <v>20968</v>
      </c>
    </row>
    <row r="1961" spans="1:4" x14ac:dyDescent="0.2">
      <c r="A1961" s="247">
        <v>9</v>
      </c>
      <c r="B1961" s="244">
        <f t="shared" si="1720"/>
        <v>90160400.010000005</v>
      </c>
      <c r="C1961" s="246">
        <f t="shared" ref="C1961" si="1744">+C1960+100</f>
        <v>160400.01</v>
      </c>
      <c r="D1961" s="246">
        <v>20788</v>
      </c>
    </row>
    <row r="1962" spans="1:4" x14ac:dyDescent="0.2">
      <c r="A1962" s="247">
        <v>9</v>
      </c>
      <c r="B1962" s="244">
        <f t="shared" si="1720"/>
        <v>90160500.010000005</v>
      </c>
      <c r="C1962" s="246">
        <f t="shared" ref="C1962" si="1745">+C1961+100</f>
        <v>160500.01</v>
      </c>
      <c r="D1962" s="246">
        <v>20609</v>
      </c>
    </row>
    <row r="1963" spans="1:4" x14ac:dyDescent="0.2">
      <c r="A1963" s="247">
        <v>9</v>
      </c>
      <c r="B1963" s="244">
        <f t="shared" si="1720"/>
        <v>90160600.010000005</v>
      </c>
      <c r="C1963" s="246">
        <f t="shared" ref="C1963" si="1746">+C1962+100</f>
        <v>160600.01</v>
      </c>
      <c r="D1963" s="246">
        <v>20430</v>
      </c>
    </row>
    <row r="1964" spans="1:4" x14ac:dyDescent="0.2">
      <c r="A1964" s="247">
        <v>9</v>
      </c>
      <c r="B1964" s="244">
        <f t="shared" si="1720"/>
        <v>90160700.010000005</v>
      </c>
      <c r="C1964" s="246">
        <f t="shared" ref="C1964" si="1747">+C1963+100</f>
        <v>160700.01</v>
      </c>
      <c r="D1964" s="246">
        <v>20252</v>
      </c>
    </row>
    <row r="1965" spans="1:4" x14ac:dyDescent="0.2">
      <c r="A1965" s="247">
        <v>9</v>
      </c>
      <c r="B1965" s="244">
        <f t="shared" si="1720"/>
        <v>90160800.010000005</v>
      </c>
      <c r="C1965" s="246">
        <f t="shared" ref="C1965" si="1748">+C1964+100</f>
        <v>160800.01</v>
      </c>
      <c r="D1965" s="246">
        <v>20074</v>
      </c>
    </row>
    <row r="1966" spans="1:4" x14ac:dyDescent="0.2">
      <c r="A1966" s="247">
        <v>9</v>
      </c>
      <c r="B1966" s="244">
        <f t="shared" si="1720"/>
        <v>90160900.010000005</v>
      </c>
      <c r="C1966" s="246">
        <f t="shared" ref="C1966" si="1749">+C1965+100</f>
        <v>160900.01</v>
      </c>
      <c r="D1966" s="246">
        <v>19896</v>
      </c>
    </row>
    <row r="1967" spans="1:4" x14ac:dyDescent="0.2">
      <c r="A1967" s="247">
        <v>9</v>
      </c>
      <c r="B1967" s="244">
        <f t="shared" si="1720"/>
        <v>90161000.010000005</v>
      </c>
      <c r="C1967" s="246">
        <f t="shared" ref="C1967" si="1750">+C1966+100</f>
        <v>161000.01</v>
      </c>
      <c r="D1967" s="246">
        <v>19718</v>
      </c>
    </row>
    <row r="1968" spans="1:4" x14ac:dyDescent="0.2">
      <c r="A1968" s="247">
        <v>9</v>
      </c>
      <c r="B1968" s="244">
        <f t="shared" si="1720"/>
        <v>90161100.010000005</v>
      </c>
      <c r="C1968" s="246">
        <f t="shared" ref="C1968" si="1751">+C1967+100</f>
        <v>161100.01</v>
      </c>
      <c r="D1968" s="246">
        <v>19541</v>
      </c>
    </row>
    <row r="1969" spans="1:4" x14ac:dyDescent="0.2">
      <c r="A1969" s="247">
        <v>9</v>
      </c>
      <c r="B1969" s="244">
        <f t="shared" si="1720"/>
        <v>90161200.010000005</v>
      </c>
      <c r="C1969" s="246">
        <f t="shared" ref="C1969" si="1752">+C1968+100</f>
        <v>161200.01</v>
      </c>
      <c r="D1969" s="246">
        <v>19364</v>
      </c>
    </row>
    <row r="1970" spans="1:4" x14ac:dyDescent="0.2">
      <c r="A1970" s="247">
        <v>9</v>
      </c>
      <c r="B1970" s="244">
        <f t="shared" si="1720"/>
        <v>90161300.010000005</v>
      </c>
      <c r="C1970" s="246">
        <f t="shared" ref="C1970" si="1753">+C1969+100</f>
        <v>161300.01</v>
      </c>
      <c r="D1970" s="246">
        <v>19187</v>
      </c>
    </row>
    <row r="1971" spans="1:4" x14ac:dyDescent="0.2">
      <c r="A1971" s="247">
        <v>9</v>
      </c>
      <c r="B1971" s="244">
        <f t="shared" si="1720"/>
        <v>90161400.010000005</v>
      </c>
      <c r="C1971" s="246">
        <f t="shared" ref="C1971" si="1754">+C1970+100</f>
        <v>161400.01</v>
      </c>
      <c r="D1971" s="246">
        <v>19010</v>
      </c>
    </row>
    <row r="1972" spans="1:4" x14ac:dyDescent="0.2">
      <c r="A1972" s="247">
        <v>9</v>
      </c>
      <c r="B1972" s="244">
        <f t="shared" si="1720"/>
        <v>90161500.010000005</v>
      </c>
      <c r="C1972" s="246">
        <f t="shared" ref="C1972" si="1755">+C1971+100</f>
        <v>161500.01</v>
      </c>
      <c r="D1972" s="246">
        <v>18834</v>
      </c>
    </row>
    <row r="1973" spans="1:4" x14ac:dyDescent="0.2">
      <c r="A1973" s="247">
        <v>9</v>
      </c>
      <c r="B1973" s="244">
        <f t="shared" si="1720"/>
        <v>90161600.010000005</v>
      </c>
      <c r="C1973" s="246">
        <f t="shared" ref="C1973" si="1756">+C1972+100</f>
        <v>161600.01</v>
      </c>
      <c r="D1973" s="246">
        <v>18658</v>
      </c>
    </row>
    <row r="1974" spans="1:4" x14ac:dyDescent="0.2">
      <c r="A1974" s="247">
        <v>9</v>
      </c>
      <c r="B1974" s="244">
        <f t="shared" si="1720"/>
        <v>90161700.010000005</v>
      </c>
      <c r="C1974" s="246">
        <f t="shared" ref="C1974" si="1757">+C1973+100</f>
        <v>161700.01</v>
      </c>
      <c r="D1974" s="246">
        <v>18482</v>
      </c>
    </row>
    <row r="1975" spans="1:4" x14ac:dyDescent="0.2">
      <c r="A1975" s="247">
        <v>9</v>
      </c>
      <c r="B1975" s="244">
        <f t="shared" si="1720"/>
        <v>90161800.010000005</v>
      </c>
      <c r="C1975" s="246">
        <f t="shared" ref="C1975" si="1758">+C1974+100</f>
        <v>161800.01</v>
      </c>
      <c r="D1975" s="246">
        <v>18307</v>
      </c>
    </row>
    <row r="1976" spans="1:4" x14ac:dyDescent="0.2">
      <c r="A1976" s="247">
        <v>9</v>
      </c>
      <c r="B1976" s="244">
        <f t="shared" si="1720"/>
        <v>90161900.010000005</v>
      </c>
      <c r="C1976" s="246">
        <f t="shared" ref="C1976" si="1759">+C1975+100</f>
        <v>161900.01</v>
      </c>
      <c r="D1976" s="246">
        <v>18132</v>
      </c>
    </row>
    <row r="1977" spans="1:4" x14ac:dyDescent="0.2">
      <c r="A1977" s="247">
        <v>9</v>
      </c>
      <c r="B1977" s="244">
        <f t="shared" si="1720"/>
        <v>90162000.010000005</v>
      </c>
      <c r="C1977" s="246">
        <f t="shared" ref="C1977" si="1760">+C1976+100</f>
        <v>162000.01</v>
      </c>
      <c r="D1977" s="246">
        <v>17957</v>
      </c>
    </row>
    <row r="1978" spans="1:4" x14ac:dyDescent="0.2">
      <c r="A1978" s="247">
        <v>9</v>
      </c>
      <c r="B1978" s="244">
        <f t="shared" si="1720"/>
        <v>90162100.010000005</v>
      </c>
      <c r="C1978" s="246">
        <f t="shared" ref="C1978" si="1761">+C1977+100</f>
        <v>162100.01</v>
      </c>
      <c r="D1978" s="246">
        <v>17782</v>
      </c>
    </row>
    <row r="1979" spans="1:4" x14ac:dyDescent="0.2">
      <c r="A1979" s="247">
        <v>9</v>
      </c>
      <c r="B1979" s="244">
        <f t="shared" si="1720"/>
        <v>90162200.010000005</v>
      </c>
      <c r="C1979" s="246">
        <f t="shared" ref="C1979" si="1762">+C1978+100</f>
        <v>162200.01</v>
      </c>
      <c r="D1979" s="246">
        <v>17607</v>
      </c>
    </row>
    <row r="1980" spans="1:4" x14ac:dyDescent="0.2">
      <c r="A1980" s="247">
        <v>9</v>
      </c>
      <c r="B1980" s="244">
        <f t="shared" si="1720"/>
        <v>90162300.010000005</v>
      </c>
      <c r="C1980" s="246">
        <f t="shared" ref="C1980" si="1763">+C1979+100</f>
        <v>162300.01</v>
      </c>
      <c r="D1980" s="246">
        <v>17433</v>
      </c>
    </row>
    <row r="1981" spans="1:4" x14ac:dyDescent="0.2">
      <c r="A1981" s="247">
        <v>9</v>
      </c>
      <c r="B1981" s="244">
        <f t="shared" si="1720"/>
        <v>90162400.010000005</v>
      </c>
      <c r="C1981" s="246">
        <f t="shared" ref="C1981" si="1764">+C1980+100</f>
        <v>162400.01</v>
      </c>
      <c r="D1981" s="246">
        <v>17259</v>
      </c>
    </row>
    <row r="1982" spans="1:4" x14ac:dyDescent="0.2">
      <c r="A1982" s="247">
        <v>9</v>
      </c>
      <c r="B1982" s="244">
        <f t="shared" si="1720"/>
        <v>90162500.010000005</v>
      </c>
      <c r="C1982" s="246">
        <f t="shared" ref="C1982" si="1765">+C1981+100</f>
        <v>162500.01</v>
      </c>
      <c r="D1982" s="246">
        <v>17085</v>
      </c>
    </row>
    <row r="1983" spans="1:4" x14ac:dyDescent="0.2">
      <c r="A1983" s="247">
        <v>9</v>
      </c>
      <c r="B1983" s="244">
        <f t="shared" si="1720"/>
        <v>90162600.010000005</v>
      </c>
      <c r="C1983" s="246">
        <f t="shared" ref="C1983" si="1766">+C1982+100</f>
        <v>162600.01</v>
      </c>
      <c r="D1983" s="246">
        <v>16911</v>
      </c>
    </row>
    <row r="1984" spans="1:4" x14ac:dyDescent="0.2">
      <c r="A1984" s="247">
        <v>9</v>
      </c>
      <c r="B1984" s="244">
        <f t="shared" si="1720"/>
        <v>90162700.010000005</v>
      </c>
      <c r="C1984" s="246">
        <f t="shared" ref="C1984" si="1767">+C1983+100</f>
        <v>162700.01</v>
      </c>
      <c r="D1984" s="246">
        <v>16738</v>
      </c>
    </row>
    <row r="1985" spans="1:4" x14ac:dyDescent="0.2">
      <c r="A1985" s="247">
        <v>9</v>
      </c>
      <c r="B1985" s="244">
        <f t="shared" si="1720"/>
        <v>90162800.010000005</v>
      </c>
      <c r="C1985" s="246">
        <f t="shared" ref="C1985" si="1768">+C1984+100</f>
        <v>162800.01</v>
      </c>
      <c r="D1985" s="246">
        <v>16565</v>
      </c>
    </row>
    <row r="1986" spans="1:4" x14ac:dyDescent="0.2">
      <c r="A1986" s="247">
        <v>9</v>
      </c>
      <c r="B1986" s="244">
        <f t="shared" si="1720"/>
        <v>90162900.010000005</v>
      </c>
      <c r="C1986" s="246">
        <f t="shared" ref="C1986" si="1769">+C1985+100</f>
        <v>162900.01</v>
      </c>
      <c r="D1986" s="246">
        <v>16392</v>
      </c>
    </row>
    <row r="1987" spans="1:4" x14ac:dyDescent="0.2">
      <c r="A1987" s="247">
        <v>9</v>
      </c>
      <c r="B1987" s="244">
        <f t="shared" si="1720"/>
        <v>90163000.010000005</v>
      </c>
      <c r="C1987" s="246">
        <f t="shared" ref="C1987" si="1770">+C1986+100</f>
        <v>163000.01</v>
      </c>
      <c r="D1987" s="246">
        <v>16219</v>
      </c>
    </row>
    <row r="1988" spans="1:4" x14ac:dyDescent="0.2">
      <c r="A1988" s="247">
        <v>9</v>
      </c>
      <c r="B1988" s="244">
        <f t="shared" si="1720"/>
        <v>90163100.010000005</v>
      </c>
      <c r="C1988" s="246">
        <f t="shared" ref="C1988" si="1771">+C1987+100</f>
        <v>163100.01</v>
      </c>
      <c r="D1988" s="246">
        <v>16047</v>
      </c>
    </row>
    <row r="1989" spans="1:4" x14ac:dyDescent="0.2">
      <c r="A1989" s="247">
        <v>9</v>
      </c>
      <c r="B1989" s="244">
        <f t="shared" si="1720"/>
        <v>90163200.010000005</v>
      </c>
      <c r="C1989" s="246">
        <f t="shared" ref="C1989" si="1772">+C1988+100</f>
        <v>163200.01</v>
      </c>
      <c r="D1989" s="246">
        <v>15875</v>
      </c>
    </row>
    <row r="1990" spans="1:4" x14ac:dyDescent="0.2">
      <c r="A1990" s="247">
        <v>9</v>
      </c>
      <c r="B1990" s="244">
        <f t="shared" si="1720"/>
        <v>90163300.010000005</v>
      </c>
      <c r="C1990" s="246">
        <f t="shared" ref="C1990" si="1773">+C1989+100</f>
        <v>163300.01</v>
      </c>
      <c r="D1990" s="246">
        <v>15703</v>
      </c>
    </row>
    <row r="1991" spans="1:4" x14ac:dyDescent="0.2">
      <c r="A1991" s="247">
        <v>9</v>
      </c>
      <c r="B1991" s="244">
        <f t="shared" si="1720"/>
        <v>90163400.010000005</v>
      </c>
      <c r="C1991" s="246">
        <f t="shared" ref="C1991" si="1774">+C1990+100</f>
        <v>163400.01</v>
      </c>
      <c r="D1991" s="246">
        <v>15531</v>
      </c>
    </row>
    <row r="1992" spans="1:4" x14ac:dyDescent="0.2">
      <c r="A1992" s="247">
        <v>9</v>
      </c>
      <c r="B1992" s="244">
        <f t="shared" si="1720"/>
        <v>90163500.010000005</v>
      </c>
      <c r="C1992" s="246">
        <f t="shared" ref="C1992" si="1775">+C1991+100</f>
        <v>163500.01</v>
      </c>
      <c r="D1992" s="246">
        <v>15359</v>
      </c>
    </row>
    <row r="1993" spans="1:4" x14ac:dyDescent="0.2">
      <c r="A1993" s="247">
        <v>9</v>
      </c>
      <c r="B1993" s="244">
        <f t="shared" si="1720"/>
        <v>90163600.010000005</v>
      </c>
      <c r="C1993" s="246">
        <f t="shared" ref="C1993" si="1776">+C1992+100</f>
        <v>163600.01</v>
      </c>
      <c r="D1993" s="246">
        <v>15188</v>
      </c>
    </row>
    <row r="1994" spans="1:4" x14ac:dyDescent="0.2">
      <c r="A1994" s="247">
        <v>9</v>
      </c>
      <c r="B1994" s="244">
        <f t="shared" si="1720"/>
        <v>90163700.010000005</v>
      </c>
      <c r="C1994" s="246">
        <f t="shared" ref="C1994" si="1777">+C1993+100</f>
        <v>163700.01</v>
      </c>
      <c r="D1994" s="246">
        <v>15017</v>
      </c>
    </row>
    <row r="1995" spans="1:4" x14ac:dyDescent="0.2">
      <c r="A1995" s="247">
        <v>9</v>
      </c>
      <c r="B1995" s="244">
        <f t="shared" si="1720"/>
        <v>90163800.010000005</v>
      </c>
      <c r="C1995" s="246">
        <f t="shared" ref="C1995" si="1778">+C1994+100</f>
        <v>163800.01</v>
      </c>
      <c r="D1995" s="246">
        <v>14846</v>
      </c>
    </row>
    <row r="1996" spans="1:4" x14ac:dyDescent="0.2">
      <c r="A1996" s="247">
        <v>9</v>
      </c>
      <c r="B1996" s="244">
        <f t="shared" si="1720"/>
        <v>90163900.010000005</v>
      </c>
      <c r="C1996" s="246">
        <f t="shared" ref="C1996" si="1779">+C1995+100</f>
        <v>163900.01</v>
      </c>
      <c r="D1996" s="246">
        <v>14675</v>
      </c>
    </row>
    <row r="1997" spans="1:4" x14ac:dyDescent="0.2">
      <c r="A1997" s="247">
        <v>9</v>
      </c>
      <c r="B1997" s="244">
        <f t="shared" si="1720"/>
        <v>90164000.010000005</v>
      </c>
      <c r="C1997" s="246">
        <f t="shared" ref="C1997" si="1780">+C1996+100</f>
        <v>164000.01</v>
      </c>
      <c r="D1997" s="246">
        <v>14505</v>
      </c>
    </row>
    <row r="1998" spans="1:4" x14ac:dyDescent="0.2">
      <c r="A1998" s="247">
        <v>9</v>
      </c>
      <c r="B1998" s="244">
        <f t="shared" si="1720"/>
        <v>90164100.010000005</v>
      </c>
      <c r="C1998" s="246">
        <f t="shared" ref="C1998" si="1781">+C1997+100</f>
        <v>164100.01</v>
      </c>
      <c r="D1998" s="246">
        <v>14334</v>
      </c>
    </row>
    <row r="1999" spans="1:4" x14ac:dyDescent="0.2">
      <c r="A1999" s="247">
        <v>9</v>
      </c>
      <c r="B1999" s="244">
        <f t="shared" si="1720"/>
        <v>90164200.010000005</v>
      </c>
      <c r="C1999" s="246">
        <f t="shared" ref="C1999" si="1782">+C1998+100</f>
        <v>164200.01</v>
      </c>
      <c r="D1999" s="246">
        <v>14164</v>
      </c>
    </row>
    <row r="2000" spans="1:4" x14ac:dyDescent="0.2">
      <c r="A2000" s="247">
        <v>9</v>
      </c>
      <c r="B2000" s="244">
        <f t="shared" si="1720"/>
        <v>90164300.010000005</v>
      </c>
      <c r="C2000" s="246">
        <f t="shared" ref="C2000" si="1783">+C1999+100</f>
        <v>164300.01</v>
      </c>
      <c r="D2000" s="246">
        <v>13994</v>
      </c>
    </row>
    <row r="2001" spans="1:4" x14ac:dyDescent="0.2">
      <c r="A2001" s="247">
        <v>9</v>
      </c>
      <c r="B2001" s="244">
        <f t="shared" si="1720"/>
        <v>90164400.010000005</v>
      </c>
      <c r="C2001" s="246">
        <f t="shared" ref="C2001" si="1784">+C2000+100</f>
        <v>164400.01</v>
      </c>
      <c r="D2001" s="246">
        <v>13824</v>
      </c>
    </row>
    <row r="2002" spans="1:4" x14ac:dyDescent="0.2">
      <c r="A2002" s="247">
        <v>9</v>
      </c>
      <c r="B2002" s="244">
        <f t="shared" ref="B2002:B2065" si="1785">+A2002*10000000+C2002</f>
        <v>90164500.010000005</v>
      </c>
      <c r="C2002" s="246">
        <f t="shared" ref="C2002" si="1786">+C2001+100</f>
        <v>164500.01</v>
      </c>
      <c r="D2002" s="246">
        <v>13655</v>
      </c>
    </row>
    <row r="2003" spans="1:4" x14ac:dyDescent="0.2">
      <c r="A2003" s="247">
        <v>9</v>
      </c>
      <c r="B2003" s="244">
        <f t="shared" si="1785"/>
        <v>90164600.010000005</v>
      </c>
      <c r="C2003" s="246">
        <f t="shared" ref="C2003" si="1787">+C2002+100</f>
        <v>164600.01</v>
      </c>
      <c r="D2003" s="246">
        <v>13486</v>
      </c>
    </row>
    <row r="2004" spans="1:4" x14ac:dyDescent="0.2">
      <c r="A2004" s="247">
        <v>9</v>
      </c>
      <c r="B2004" s="244">
        <f t="shared" si="1785"/>
        <v>90164700.010000005</v>
      </c>
      <c r="C2004" s="246">
        <f t="shared" ref="C2004" si="1788">+C2003+100</f>
        <v>164700.01</v>
      </c>
      <c r="D2004" s="246">
        <v>13317</v>
      </c>
    </row>
    <row r="2005" spans="1:4" x14ac:dyDescent="0.2">
      <c r="A2005" s="247">
        <v>9</v>
      </c>
      <c r="B2005" s="244">
        <f t="shared" si="1785"/>
        <v>90164800.010000005</v>
      </c>
      <c r="C2005" s="246">
        <f t="shared" ref="C2005" si="1789">+C2004+100</f>
        <v>164800.01</v>
      </c>
      <c r="D2005" s="246">
        <v>13148</v>
      </c>
    </row>
    <row r="2006" spans="1:4" x14ac:dyDescent="0.2">
      <c r="A2006" s="247">
        <v>9</v>
      </c>
      <c r="B2006" s="244">
        <f t="shared" si="1785"/>
        <v>90164900.010000005</v>
      </c>
      <c r="C2006" s="246">
        <f t="shared" ref="C2006" si="1790">+C2005+100</f>
        <v>164900.01</v>
      </c>
      <c r="D2006" s="246">
        <v>12979</v>
      </c>
    </row>
    <row r="2007" spans="1:4" x14ac:dyDescent="0.2">
      <c r="A2007" s="247">
        <v>9</v>
      </c>
      <c r="B2007" s="244">
        <f t="shared" si="1785"/>
        <v>90165000.010000005</v>
      </c>
      <c r="C2007" s="246">
        <f t="shared" ref="C2007" si="1791">+C2006+100</f>
        <v>165000.01</v>
      </c>
      <c r="D2007" s="246">
        <v>12810</v>
      </c>
    </row>
    <row r="2008" spans="1:4" x14ac:dyDescent="0.2">
      <c r="A2008" s="247">
        <v>9</v>
      </c>
      <c r="B2008" s="244">
        <f t="shared" si="1785"/>
        <v>90165100.010000005</v>
      </c>
      <c r="C2008" s="246">
        <f t="shared" ref="C2008" si="1792">+C2007+100</f>
        <v>165100.01</v>
      </c>
      <c r="D2008" s="246">
        <v>12642</v>
      </c>
    </row>
    <row r="2009" spans="1:4" x14ac:dyDescent="0.2">
      <c r="A2009" s="247">
        <v>9</v>
      </c>
      <c r="B2009" s="244">
        <f t="shared" si="1785"/>
        <v>90165200.010000005</v>
      </c>
      <c r="C2009" s="246">
        <f t="shared" ref="C2009" si="1793">+C2008+100</f>
        <v>165200.01</v>
      </c>
      <c r="D2009" s="246">
        <v>12474</v>
      </c>
    </row>
    <row r="2010" spans="1:4" x14ac:dyDescent="0.2">
      <c r="A2010" s="247">
        <v>9</v>
      </c>
      <c r="B2010" s="244">
        <f t="shared" si="1785"/>
        <v>90165300.010000005</v>
      </c>
      <c r="C2010" s="246">
        <f t="shared" ref="C2010" si="1794">+C2009+100</f>
        <v>165300.01</v>
      </c>
      <c r="D2010" s="246">
        <v>12306</v>
      </c>
    </row>
    <row r="2011" spans="1:4" x14ac:dyDescent="0.2">
      <c r="A2011" s="247">
        <v>9</v>
      </c>
      <c r="B2011" s="244">
        <f t="shared" si="1785"/>
        <v>90165400.010000005</v>
      </c>
      <c r="C2011" s="246">
        <f t="shared" ref="C2011" si="1795">+C2010+100</f>
        <v>165400.01</v>
      </c>
      <c r="D2011" s="246">
        <v>12138</v>
      </c>
    </row>
    <row r="2012" spans="1:4" x14ac:dyDescent="0.2">
      <c r="A2012" s="247">
        <v>9</v>
      </c>
      <c r="B2012" s="244">
        <f t="shared" si="1785"/>
        <v>90165500.010000005</v>
      </c>
      <c r="C2012" s="246">
        <f t="shared" ref="C2012" si="1796">+C2011+100</f>
        <v>165500.01</v>
      </c>
      <c r="D2012" s="246">
        <v>11970</v>
      </c>
    </row>
    <row r="2013" spans="1:4" x14ac:dyDescent="0.2">
      <c r="A2013" s="247">
        <v>9</v>
      </c>
      <c r="B2013" s="244">
        <f t="shared" si="1785"/>
        <v>90165600.010000005</v>
      </c>
      <c r="C2013" s="246">
        <f t="shared" ref="C2013" si="1797">+C2012+100</f>
        <v>165600.01</v>
      </c>
      <c r="D2013" s="246">
        <v>11803</v>
      </c>
    </row>
    <row r="2014" spans="1:4" x14ac:dyDescent="0.2">
      <c r="A2014" s="247">
        <v>9</v>
      </c>
      <c r="B2014" s="244">
        <f t="shared" si="1785"/>
        <v>90165700.010000005</v>
      </c>
      <c r="C2014" s="246">
        <f t="shared" ref="C2014" si="1798">+C2013+100</f>
        <v>165700.01</v>
      </c>
      <c r="D2014" s="246">
        <v>11636</v>
      </c>
    </row>
    <row r="2015" spans="1:4" x14ac:dyDescent="0.2">
      <c r="A2015" s="247">
        <v>9</v>
      </c>
      <c r="B2015" s="244">
        <f t="shared" si="1785"/>
        <v>90165800.010000005</v>
      </c>
      <c r="C2015" s="246">
        <f t="shared" ref="C2015" si="1799">+C2014+100</f>
        <v>165800.01</v>
      </c>
      <c r="D2015" s="246">
        <v>11469</v>
      </c>
    </row>
    <row r="2016" spans="1:4" x14ac:dyDescent="0.2">
      <c r="A2016" s="247">
        <v>9</v>
      </c>
      <c r="B2016" s="244">
        <f t="shared" si="1785"/>
        <v>90165900.010000005</v>
      </c>
      <c r="C2016" s="246">
        <f t="shared" ref="C2016" si="1800">+C2015+100</f>
        <v>165900.01</v>
      </c>
      <c r="D2016" s="246">
        <v>11302</v>
      </c>
    </row>
    <row r="2017" spans="1:4" x14ac:dyDescent="0.2">
      <c r="A2017" s="247">
        <v>9</v>
      </c>
      <c r="B2017" s="244">
        <f t="shared" si="1785"/>
        <v>90166000.010000005</v>
      </c>
      <c r="C2017" s="246">
        <f t="shared" ref="C2017" si="1801">+C2016+100</f>
        <v>166000.01</v>
      </c>
      <c r="D2017" s="246">
        <v>11135</v>
      </c>
    </row>
    <row r="2018" spans="1:4" x14ac:dyDescent="0.2">
      <c r="A2018" s="247">
        <v>9</v>
      </c>
      <c r="B2018" s="244">
        <f t="shared" si="1785"/>
        <v>90166100.010000005</v>
      </c>
      <c r="C2018" s="246">
        <f t="shared" ref="C2018" si="1802">+C2017+100</f>
        <v>166100.01</v>
      </c>
      <c r="D2018" s="246">
        <v>10969</v>
      </c>
    </row>
    <row r="2019" spans="1:4" x14ac:dyDescent="0.2">
      <c r="A2019" s="247">
        <v>9</v>
      </c>
      <c r="B2019" s="244">
        <f t="shared" si="1785"/>
        <v>90166200.010000005</v>
      </c>
      <c r="C2019" s="246">
        <f t="shared" ref="C2019" si="1803">+C2018+100</f>
        <v>166200.01</v>
      </c>
      <c r="D2019" s="246">
        <v>10802</v>
      </c>
    </row>
    <row r="2020" spans="1:4" x14ac:dyDescent="0.2">
      <c r="A2020" s="247">
        <v>9</v>
      </c>
      <c r="B2020" s="244">
        <f t="shared" si="1785"/>
        <v>90166300.010000005</v>
      </c>
      <c r="C2020" s="246">
        <f t="shared" ref="C2020" si="1804">+C2019+100</f>
        <v>166300.01</v>
      </c>
      <c r="D2020" s="246">
        <v>10636</v>
      </c>
    </row>
    <row r="2021" spans="1:4" x14ac:dyDescent="0.2">
      <c r="A2021" s="247">
        <v>9</v>
      </c>
      <c r="B2021" s="244">
        <f t="shared" si="1785"/>
        <v>90166400.010000005</v>
      </c>
      <c r="C2021" s="246">
        <f t="shared" ref="C2021" si="1805">+C2020+100</f>
        <v>166400.01</v>
      </c>
      <c r="D2021" s="246">
        <v>10470</v>
      </c>
    </row>
    <row r="2022" spans="1:4" x14ac:dyDescent="0.2">
      <c r="A2022" s="247">
        <v>9</v>
      </c>
      <c r="B2022" s="244">
        <f t="shared" si="1785"/>
        <v>90166500.010000005</v>
      </c>
      <c r="C2022" s="246">
        <f t="shared" ref="C2022" si="1806">+C2021+100</f>
        <v>166500.01</v>
      </c>
      <c r="D2022" s="246">
        <v>10304</v>
      </c>
    </row>
    <row r="2023" spans="1:4" x14ac:dyDescent="0.2">
      <c r="A2023" s="247">
        <v>9</v>
      </c>
      <c r="B2023" s="244">
        <f t="shared" si="1785"/>
        <v>90166600.010000005</v>
      </c>
      <c r="C2023" s="246">
        <f t="shared" ref="C2023" si="1807">+C2022+100</f>
        <v>166600.01</v>
      </c>
      <c r="D2023" s="246">
        <v>10139</v>
      </c>
    </row>
    <row r="2024" spans="1:4" x14ac:dyDescent="0.2">
      <c r="A2024" s="247">
        <v>9</v>
      </c>
      <c r="B2024" s="244">
        <f t="shared" si="1785"/>
        <v>90166700.010000005</v>
      </c>
      <c r="C2024" s="246">
        <f t="shared" ref="C2024" si="1808">+C2023+100</f>
        <v>166700.01</v>
      </c>
      <c r="D2024" s="246">
        <v>9973</v>
      </c>
    </row>
    <row r="2025" spans="1:4" x14ac:dyDescent="0.2">
      <c r="A2025" s="247">
        <v>9</v>
      </c>
      <c r="B2025" s="244">
        <f t="shared" si="1785"/>
        <v>90166800.010000005</v>
      </c>
      <c r="C2025" s="246">
        <f t="shared" ref="C2025" si="1809">+C2024+100</f>
        <v>166800.01</v>
      </c>
      <c r="D2025" s="246">
        <v>9808</v>
      </c>
    </row>
    <row r="2026" spans="1:4" x14ac:dyDescent="0.2">
      <c r="A2026" s="247">
        <v>9</v>
      </c>
      <c r="B2026" s="244">
        <f t="shared" si="1785"/>
        <v>90166900.010000005</v>
      </c>
      <c r="C2026" s="246">
        <f t="shared" ref="C2026" si="1810">+C2025+100</f>
        <v>166900.01</v>
      </c>
      <c r="D2026" s="246">
        <v>9643</v>
      </c>
    </row>
    <row r="2027" spans="1:4" x14ac:dyDescent="0.2">
      <c r="A2027" s="247">
        <v>9</v>
      </c>
      <c r="B2027" s="244">
        <f t="shared" si="1785"/>
        <v>90167000.010000005</v>
      </c>
      <c r="C2027" s="246">
        <f t="shared" ref="C2027" si="1811">+C2026+100</f>
        <v>167000.01</v>
      </c>
      <c r="D2027" s="246">
        <v>9478</v>
      </c>
    </row>
    <row r="2028" spans="1:4" x14ac:dyDescent="0.2">
      <c r="A2028" s="247">
        <v>9</v>
      </c>
      <c r="B2028" s="244">
        <f t="shared" si="1785"/>
        <v>90167100.010000005</v>
      </c>
      <c r="C2028" s="246">
        <f t="shared" ref="C2028" si="1812">+C2027+100</f>
        <v>167100.01</v>
      </c>
      <c r="D2028" s="246">
        <v>9313</v>
      </c>
    </row>
    <row r="2029" spans="1:4" x14ac:dyDescent="0.2">
      <c r="A2029" s="247">
        <v>9</v>
      </c>
      <c r="B2029" s="244">
        <f t="shared" si="1785"/>
        <v>90167200.010000005</v>
      </c>
      <c r="C2029" s="246">
        <f t="shared" ref="C2029" si="1813">+C2028+100</f>
        <v>167200.01</v>
      </c>
      <c r="D2029" s="246">
        <v>9148</v>
      </c>
    </row>
    <row r="2030" spans="1:4" x14ac:dyDescent="0.2">
      <c r="A2030" s="247">
        <v>9</v>
      </c>
      <c r="B2030" s="244">
        <f t="shared" si="1785"/>
        <v>90167300.010000005</v>
      </c>
      <c r="C2030" s="246">
        <f t="shared" ref="C2030" si="1814">+C2029+100</f>
        <v>167300.01</v>
      </c>
      <c r="D2030" s="246">
        <v>8983</v>
      </c>
    </row>
    <row r="2031" spans="1:4" x14ac:dyDescent="0.2">
      <c r="A2031" s="247">
        <v>9</v>
      </c>
      <c r="B2031" s="244">
        <f t="shared" si="1785"/>
        <v>90167400.010000005</v>
      </c>
      <c r="C2031" s="246">
        <f t="shared" ref="C2031" si="1815">+C2030+100</f>
        <v>167400.01</v>
      </c>
      <c r="D2031" s="246">
        <v>8819</v>
      </c>
    </row>
    <row r="2032" spans="1:4" x14ac:dyDescent="0.2">
      <c r="A2032" s="247">
        <v>9</v>
      </c>
      <c r="B2032" s="244">
        <f t="shared" si="1785"/>
        <v>90167500.010000005</v>
      </c>
      <c r="C2032" s="246">
        <f t="shared" ref="C2032" si="1816">+C2031+100</f>
        <v>167500.01</v>
      </c>
      <c r="D2032" s="246">
        <v>8655</v>
      </c>
    </row>
    <row r="2033" spans="1:4" x14ac:dyDescent="0.2">
      <c r="A2033" s="247">
        <v>9</v>
      </c>
      <c r="B2033" s="244">
        <f t="shared" si="1785"/>
        <v>90167600.010000005</v>
      </c>
      <c r="C2033" s="246">
        <f t="shared" ref="C2033" si="1817">+C2032+100</f>
        <v>167600.01</v>
      </c>
      <c r="D2033" s="246">
        <v>8491</v>
      </c>
    </row>
    <row r="2034" spans="1:4" x14ac:dyDescent="0.2">
      <c r="A2034" s="247">
        <v>9</v>
      </c>
      <c r="B2034" s="244">
        <f t="shared" si="1785"/>
        <v>90167700.010000005</v>
      </c>
      <c r="C2034" s="246">
        <f t="shared" ref="C2034" si="1818">+C2033+100</f>
        <v>167700.01</v>
      </c>
      <c r="D2034" s="246">
        <v>8327</v>
      </c>
    </row>
    <row r="2035" spans="1:4" x14ac:dyDescent="0.2">
      <c r="A2035" s="247">
        <v>9</v>
      </c>
      <c r="B2035" s="244">
        <f t="shared" si="1785"/>
        <v>90167800.010000005</v>
      </c>
      <c r="C2035" s="246">
        <f t="shared" ref="C2035" si="1819">+C2034+100</f>
        <v>167800.01</v>
      </c>
      <c r="D2035" s="246">
        <v>8163</v>
      </c>
    </row>
    <row r="2036" spans="1:4" x14ac:dyDescent="0.2">
      <c r="A2036" s="247">
        <v>9</v>
      </c>
      <c r="B2036" s="244">
        <f t="shared" si="1785"/>
        <v>90167900.010000005</v>
      </c>
      <c r="C2036" s="246">
        <f t="shared" ref="C2036" si="1820">+C2035+100</f>
        <v>167900.01</v>
      </c>
      <c r="D2036" s="246">
        <v>8000</v>
      </c>
    </row>
    <row r="2037" spans="1:4" x14ac:dyDescent="0.2">
      <c r="A2037" s="247">
        <v>9</v>
      </c>
      <c r="B2037" s="244">
        <f t="shared" si="1785"/>
        <v>90168000.010000005</v>
      </c>
      <c r="C2037" s="246">
        <f t="shared" ref="C2037" si="1821">+C2036+100</f>
        <v>168000.01</v>
      </c>
      <c r="D2037" s="246">
        <v>7836</v>
      </c>
    </row>
    <row r="2038" spans="1:4" x14ac:dyDescent="0.2">
      <c r="A2038" s="247">
        <v>9</v>
      </c>
      <c r="B2038" s="244">
        <f t="shared" si="1785"/>
        <v>90168100.010000005</v>
      </c>
      <c r="C2038" s="246">
        <f t="shared" ref="C2038" si="1822">+C2037+100</f>
        <v>168100.01</v>
      </c>
      <c r="D2038" s="246">
        <v>7673</v>
      </c>
    </row>
    <row r="2039" spans="1:4" x14ac:dyDescent="0.2">
      <c r="A2039" s="247">
        <v>9</v>
      </c>
      <c r="B2039" s="244">
        <f t="shared" si="1785"/>
        <v>90168200.010000005</v>
      </c>
      <c r="C2039" s="246">
        <f t="shared" ref="C2039" si="1823">+C2038+100</f>
        <v>168200.01</v>
      </c>
      <c r="D2039" s="246">
        <v>7510</v>
      </c>
    </row>
    <row r="2040" spans="1:4" x14ac:dyDescent="0.2">
      <c r="A2040" s="247">
        <v>9</v>
      </c>
      <c r="B2040" s="244">
        <f t="shared" si="1785"/>
        <v>90168300.010000005</v>
      </c>
      <c r="C2040" s="246">
        <f t="shared" ref="C2040" si="1824">+C2039+100</f>
        <v>168300.01</v>
      </c>
      <c r="D2040" s="246">
        <v>7347</v>
      </c>
    </row>
    <row r="2041" spans="1:4" x14ac:dyDescent="0.2">
      <c r="A2041" s="247">
        <v>9</v>
      </c>
      <c r="B2041" s="244">
        <f t="shared" si="1785"/>
        <v>90168400.010000005</v>
      </c>
      <c r="C2041" s="246">
        <f t="shared" ref="C2041" si="1825">+C2040+100</f>
        <v>168400.01</v>
      </c>
      <c r="D2041" s="246">
        <v>7184</v>
      </c>
    </row>
    <row r="2042" spans="1:4" x14ac:dyDescent="0.2">
      <c r="A2042" s="247">
        <v>9</v>
      </c>
      <c r="B2042" s="244">
        <f t="shared" si="1785"/>
        <v>90168500.010000005</v>
      </c>
      <c r="C2042" s="246">
        <f t="shared" ref="C2042" si="1826">+C2041+100</f>
        <v>168500.01</v>
      </c>
      <c r="D2042" s="246">
        <v>7022</v>
      </c>
    </row>
    <row r="2043" spans="1:4" x14ac:dyDescent="0.2">
      <c r="A2043" s="247">
        <v>9</v>
      </c>
      <c r="B2043" s="244">
        <f t="shared" si="1785"/>
        <v>90168600.010000005</v>
      </c>
      <c r="C2043" s="246">
        <f t="shared" ref="C2043" si="1827">+C2042+100</f>
        <v>168600.01</v>
      </c>
      <c r="D2043" s="246">
        <v>6859</v>
      </c>
    </row>
    <row r="2044" spans="1:4" x14ac:dyDescent="0.2">
      <c r="A2044" s="247">
        <v>9</v>
      </c>
      <c r="B2044" s="244">
        <f t="shared" si="1785"/>
        <v>90168700.010000005</v>
      </c>
      <c r="C2044" s="246">
        <f t="shared" ref="C2044" si="1828">+C2043+100</f>
        <v>168700.01</v>
      </c>
      <c r="D2044" s="246">
        <v>6697</v>
      </c>
    </row>
    <row r="2045" spans="1:4" x14ac:dyDescent="0.2">
      <c r="A2045" s="247">
        <v>9</v>
      </c>
      <c r="B2045" s="244">
        <f t="shared" si="1785"/>
        <v>90168800.010000005</v>
      </c>
      <c r="C2045" s="246">
        <f t="shared" ref="C2045" si="1829">+C2044+100</f>
        <v>168800.01</v>
      </c>
      <c r="D2045" s="246">
        <v>6534</v>
      </c>
    </row>
    <row r="2046" spans="1:4" x14ac:dyDescent="0.2">
      <c r="A2046" s="247">
        <v>9</v>
      </c>
      <c r="B2046" s="244">
        <f t="shared" si="1785"/>
        <v>90168900.010000005</v>
      </c>
      <c r="C2046" s="246">
        <f t="shared" ref="C2046" si="1830">+C2045+100</f>
        <v>168900.01</v>
      </c>
      <c r="D2046" s="246">
        <v>6372</v>
      </c>
    </row>
    <row r="2047" spans="1:4" x14ac:dyDescent="0.2">
      <c r="A2047" s="247">
        <v>9</v>
      </c>
      <c r="B2047" s="244">
        <f t="shared" si="1785"/>
        <v>90169000.010000005</v>
      </c>
      <c r="C2047" s="246">
        <f t="shared" ref="C2047" si="1831">+C2046+100</f>
        <v>169000.01</v>
      </c>
      <c r="D2047" s="246">
        <v>6210</v>
      </c>
    </row>
    <row r="2048" spans="1:4" x14ac:dyDescent="0.2">
      <c r="A2048" s="247">
        <v>9</v>
      </c>
      <c r="B2048" s="244">
        <f t="shared" si="1785"/>
        <v>90169100.010000005</v>
      </c>
      <c r="C2048" s="246">
        <f t="shared" ref="C2048" si="1832">+C2047+100</f>
        <v>169100.01</v>
      </c>
      <c r="D2048" s="246">
        <v>6049</v>
      </c>
    </row>
    <row r="2049" spans="1:4" x14ac:dyDescent="0.2">
      <c r="A2049" s="247">
        <v>9</v>
      </c>
      <c r="B2049" s="244">
        <f t="shared" si="1785"/>
        <v>90169200.010000005</v>
      </c>
      <c r="C2049" s="246">
        <f t="shared" ref="C2049" si="1833">+C2048+100</f>
        <v>169200.01</v>
      </c>
      <c r="D2049" s="246">
        <v>5887</v>
      </c>
    </row>
    <row r="2050" spans="1:4" x14ac:dyDescent="0.2">
      <c r="A2050" s="247">
        <v>9</v>
      </c>
      <c r="B2050" s="244">
        <f t="shared" si="1785"/>
        <v>90169300.010000005</v>
      </c>
      <c r="C2050" s="246">
        <f t="shared" ref="C2050" si="1834">+C2049+100</f>
        <v>169300.01</v>
      </c>
      <c r="D2050" s="246">
        <v>5726</v>
      </c>
    </row>
    <row r="2051" spans="1:4" x14ac:dyDescent="0.2">
      <c r="A2051" s="247">
        <v>9</v>
      </c>
      <c r="B2051" s="244">
        <f t="shared" si="1785"/>
        <v>90169400.010000005</v>
      </c>
      <c r="C2051" s="246">
        <f t="shared" ref="C2051" si="1835">+C2050+100</f>
        <v>169400.01</v>
      </c>
      <c r="D2051" s="246">
        <v>5564</v>
      </c>
    </row>
    <row r="2052" spans="1:4" x14ac:dyDescent="0.2">
      <c r="A2052" s="247">
        <v>9</v>
      </c>
      <c r="B2052" s="244">
        <f t="shared" si="1785"/>
        <v>90169500.010000005</v>
      </c>
      <c r="C2052" s="246">
        <f t="shared" ref="C2052" si="1836">+C2051+100</f>
        <v>169500.01</v>
      </c>
      <c r="D2052" s="246">
        <v>5403</v>
      </c>
    </row>
    <row r="2053" spans="1:4" x14ac:dyDescent="0.2">
      <c r="A2053" s="247">
        <v>9</v>
      </c>
      <c r="B2053" s="244">
        <f t="shared" si="1785"/>
        <v>90169600.010000005</v>
      </c>
      <c r="C2053" s="246">
        <f t="shared" ref="C2053" si="1837">+C2052+100</f>
        <v>169600.01</v>
      </c>
      <c r="D2053" s="246">
        <v>5242</v>
      </c>
    </row>
    <row r="2054" spans="1:4" x14ac:dyDescent="0.2">
      <c r="A2054" s="247">
        <v>9</v>
      </c>
      <c r="B2054" s="244">
        <f t="shared" si="1785"/>
        <v>90169700.010000005</v>
      </c>
      <c r="C2054" s="246">
        <f t="shared" ref="C2054" si="1838">+C2053+100</f>
        <v>169700.01</v>
      </c>
      <c r="D2054" s="246">
        <v>5081</v>
      </c>
    </row>
    <row r="2055" spans="1:4" x14ac:dyDescent="0.2">
      <c r="A2055" s="247">
        <v>9</v>
      </c>
      <c r="B2055" s="244">
        <f t="shared" si="1785"/>
        <v>90169800.010000005</v>
      </c>
      <c r="C2055" s="246">
        <f t="shared" ref="C2055" si="1839">+C2054+100</f>
        <v>169800.01</v>
      </c>
      <c r="D2055" s="246">
        <v>4920</v>
      </c>
    </row>
    <row r="2056" spans="1:4" x14ac:dyDescent="0.2">
      <c r="A2056" s="247">
        <v>9</v>
      </c>
      <c r="B2056" s="244">
        <f t="shared" si="1785"/>
        <v>90169900.010000005</v>
      </c>
      <c r="C2056" s="246">
        <f t="shared" ref="C2056" si="1840">+C2055+100</f>
        <v>169900.01</v>
      </c>
      <c r="D2056" s="246">
        <v>4760</v>
      </c>
    </row>
    <row r="2057" spans="1:4" x14ac:dyDescent="0.2">
      <c r="A2057" s="247">
        <v>9</v>
      </c>
      <c r="B2057" s="244">
        <f t="shared" si="1785"/>
        <v>90170000.010000005</v>
      </c>
      <c r="C2057" s="246">
        <f t="shared" ref="C2057" si="1841">+C2056+100</f>
        <v>170000.01</v>
      </c>
      <c r="D2057" s="246">
        <v>4599</v>
      </c>
    </row>
    <row r="2058" spans="1:4" x14ac:dyDescent="0.2">
      <c r="A2058" s="247">
        <v>9</v>
      </c>
      <c r="B2058" s="244">
        <f t="shared" si="1785"/>
        <v>90170100.010000005</v>
      </c>
      <c r="C2058" s="246">
        <f t="shared" ref="C2058" si="1842">+C2057+100</f>
        <v>170100.01</v>
      </c>
      <c r="D2058" s="246">
        <v>4439</v>
      </c>
    </row>
    <row r="2059" spans="1:4" x14ac:dyDescent="0.2">
      <c r="A2059" s="247">
        <v>9</v>
      </c>
      <c r="B2059" s="244">
        <f t="shared" si="1785"/>
        <v>90170200.010000005</v>
      </c>
      <c r="C2059" s="246">
        <f t="shared" ref="C2059" si="1843">+C2058+100</f>
        <v>170200.01</v>
      </c>
      <c r="D2059" s="246">
        <v>4278</v>
      </c>
    </row>
    <row r="2060" spans="1:4" x14ac:dyDescent="0.2">
      <c r="A2060" s="247">
        <v>9</v>
      </c>
      <c r="B2060" s="244">
        <f t="shared" si="1785"/>
        <v>90170300.010000005</v>
      </c>
      <c r="C2060" s="246">
        <f t="shared" ref="C2060" si="1844">+C2059+100</f>
        <v>170300.01</v>
      </c>
      <c r="D2060" s="246">
        <v>4118</v>
      </c>
    </row>
    <row r="2061" spans="1:4" x14ac:dyDescent="0.2">
      <c r="A2061" s="247">
        <v>9</v>
      </c>
      <c r="B2061" s="244">
        <f t="shared" si="1785"/>
        <v>90170400.010000005</v>
      </c>
      <c r="C2061" s="246">
        <f t="shared" ref="C2061" si="1845">+C2060+100</f>
        <v>170400.01</v>
      </c>
      <c r="D2061" s="246">
        <v>3958</v>
      </c>
    </row>
    <row r="2062" spans="1:4" x14ac:dyDescent="0.2">
      <c r="A2062" s="247">
        <v>9</v>
      </c>
      <c r="B2062" s="244">
        <f t="shared" si="1785"/>
        <v>90170500.010000005</v>
      </c>
      <c r="C2062" s="246">
        <f t="shared" ref="C2062" si="1846">+C2061+100</f>
        <v>170500.01</v>
      </c>
      <c r="D2062" s="246">
        <v>3798</v>
      </c>
    </row>
    <row r="2063" spans="1:4" x14ac:dyDescent="0.2">
      <c r="A2063" s="247">
        <v>9</v>
      </c>
      <c r="B2063" s="244">
        <f t="shared" si="1785"/>
        <v>90170600.010000005</v>
      </c>
      <c r="C2063" s="246">
        <f t="shared" ref="C2063" si="1847">+C2062+100</f>
        <v>170600.01</v>
      </c>
      <c r="D2063" s="246">
        <v>3639</v>
      </c>
    </row>
    <row r="2064" spans="1:4" x14ac:dyDescent="0.2">
      <c r="A2064" s="247">
        <v>9</v>
      </c>
      <c r="B2064" s="244">
        <f t="shared" si="1785"/>
        <v>90170700.010000005</v>
      </c>
      <c r="C2064" s="246">
        <f t="shared" ref="C2064" si="1848">+C2063+100</f>
        <v>170700.01</v>
      </c>
      <c r="D2064" s="246">
        <v>3479</v>
      </c>
    </row>
    <row r="2065" spans="1:4" x14ac:dyDescent="0.2">
      <c r="A2065" s="247">
        <v>9</v>
      </c>
      <c r="B2065" s="244">
        <f t="shared" si="1785"/>
        <v>90170800.010000005</v>
      </c>
      <c r="C2065" s="246">
        <f t="shared" ref="C2065" si="1849">+C2064+100</f>
        <v>170800.01</v>
      </c>
      <c r="D2065" s="246">
        <v>3320</v>
      </c>
    </row>
    <row r="2066" spans="1:4" x14ac:dyDescent="0.2">
      <c r="A2066" s="247">
        <v>9</v>
      </c>
      <c r="B2066" s="244">
        <f t="shared" ref="B2066:B2129" si="1850">+A2066*10000000+C2066</f>
        <v>90170900.010000005</v>
      </c>
      <c r="C2066" s="246">
        <f t="shared" ref="C2066" si="1851">+C2065+100</f>
        <v>170900.01</v>
      </c>
      <c r="D2066" s="246">
        <v>3160</v>
      </c>
    </row>
    <row r="2067" spans="1:4" x14ac:dyDescent="0.2">
      <c r="A2067" s="247">
        <v>9</v>
      </c>
      <c r="B2067" s="244">
        <f t="shared" si="1850"/>
        <v>90171000.010000005</v>
      </c>
      <c r="C2067" s="246">
        <f t="shared" ref="C2067" si="1852">+C2066+100</f>
        <v>171000.01</v>
      </c>
      <c r="D2067" s="246">
        <v>3001</v>
      </c>
    </row>
    <row r="2068" spans="1:4" x14ac:dyDescent="0.2">
      <c r="A2068" s="247">
        <v>9</v>
      </c>
      <c r="B2068" s="244">
        <f t="shared" si="1850"/>
        <v>90171100.010000005</v>
      </c>
      <c r="C2068" s="246">
        <f t="shared" ref="C2068" si="1853">+C2067+100</f>
        <v>171100.01</v>
      </c>
      <c r="D2068" s="246">
        <v>2842</v>
      </c>
    </row>
    <row r="2069" spans="1:4" x14ac:dyDescent="0.2">
      <c r="A2069" s="247">
        <v>9</v>
      </c>
      <c r="B2069" s="244">
        <f t="shared" si="1850"/>
        <v>90171200.010000005</v>
      </c>
      <c r="C2069" s="246">
        <f t="shared" ref="C2069" si="1854">+C2068+100</f>
        <v>171200.01</v>
      </c>
      <c r="D2069" s="246">
        <v>2683</v>
      </c>
    </row>
    <row r="2070" spans="1:4" x14ac:dyDescent="0.2">
      <c r="A2070" s="247">
        <v>9</v>
      </c>
      <c r="B2070" s="244">
        <f t="shared" si="1850"/>
        <v>90171300.010000005</v>
      </c>
      <c r="C2070" s="246">
        <f t="shared" ref="C2070" si="1855">+C2069+100</f>
        <v>171300.01</v>
      </c>
      <c r="D2070" s="246">
        <v>2524</v>
      </c>
    </row>
    <row r="2071" spans="1:4" x14ac:dyDescent="0.2">
      <c r="A2071" s="247">
        <v>9</v>
      </c>
      <c r="B2071" s="244">
        <f t="shared" si="1850"/>
        <v>90171400.010000005</v>
      </c>
      <c r="C2071" s="246">
        <f t="shared" ref="C2071" si="1856">+C2070+100</f>
        <v>171400.01</v>
      </c>
      <c r="D2071" s="246">
        <v>2366</v>
      </c>
    </row>
    <row r="2072" spans="1:4" x14ac:dyDescent="0.2">
      <c r="A2072" s="247">
        <v>9</v>
      </c>
      <c r="B2072" s="244">
        <f t="shared" si="1850"/>
        <v>90171500.010000005</v>
      </c>
      <c r="C2072" s="246">
        <f t="shared" ref="C2072" si="1857">+C2071+100</f>
        <v>171500.01</v>
      </c>
      <c r="D2072" s="246">
        <v>2207</v>
      </c>
    </row>
    <row r="2073" spans="1:4" x14ac:dyDescent="0.2">
      <c r="A2073" s="247">
        <v>9</v>
      </c>
      <c r="B2073" s="244">
        <f t="shared" si="1850"/>
        <v>90171600.010000005</v>
      </c>
      <c r="C2073" s="246">
        <f t="shared" ref="C2073" si="1858">+C2072+100</f>
        <v>171600.01</v>
      </c>
      <c r="D2073" s="246">
        <v>2049</v>
      </c>
    </row>
    <row r="2074" spans="1:4" x14ac:dyDescent="0.2">
      <c r="A2074" s="247">
        <v>9</v>
      </c>
      <c r="B2074" s="244">
        <f t="shared" si="1850"/>
        <v>90171700.010000005</v>
      </c>
      <c r="C2074" s="246">
        <f t="shared" ref="C2074" si="1859">+C2073+100</f>
        <v>171700.01</v>
      </c>
      <c r="D2074" s="246">
        <v>1890</v>
      </c>
    </row>
    <row r="2075" spans="1:4" x14ac:dyDescent="0.2">
      <c r="A2075" s="247">
        <v>9</v>
      </c>
      <c r="B2075" s="244">
        <f t="shared" si="1850"/>
        <v>90171800.010000005</v>
      </c>
      <c r="C2075" s="246">
        <f t="shared" ref="C2075" si="1860">+C2074+100</f>
        <v>171800.01</v>
      </c>
      <c r="D2075" s="246">
        <v>1732</v>
      </c>
    </row>
    <row r="2076" spans="1:4" x14ac:dyDescent="0.2">
      <c r="A2076" s="247">
        <v>9</v>
      </c>
      <c r="B2076" s="244">
        <f t="shared" si="1850"/>
        <v>90171900.010000005</v>
      </c>
      <c r="C2076" s="246">
        <f t="shared" ref="C2076" si="1861">+C2075+100</f>
        <v>171900.01</v>
      </c>
      <c r="D2076" s="246">
        <v>1574</v>
      </c>
    </row>
    <row r="2077" spans="1:4" x14ac:dyDescent="0.2">
      <c r="A2077" s="247">
        <v>9</v>
      </c>
      <c r="B2077" s="244">
        <f t="shared" si="1850"/>
        <v>90172000.010000005</v>
      </c>
      <c r="C2077" s="246">
        <f t="shared" ref="C2077" si="1862">+C2076+100</f>
        <v>172000.01</v>
      </c>
      <c r="D2077" s="246">
        <v>1416</v>
      </c>
    </row>
    <row r="2078" spans="1:4" x14ac:dyDescent="0.2">
      <c r="A2078" s="247">
        <v>9</v>
      </c>
      <c r="B2078" s="244">
        <f t="shared" si="1850"/>
        <v>90172100.010000005</v>
      </c>
      <c r="C2078" s="246">
        <f t="shared" ref="C2078" si="1863">+C2077+100</f>
        <v>172100.01</v>
      </c>
      <c r="D2078" s="246">
        <v>1258</v>
      </c>
    </row>
    <row r="2079" spans="1:4" x14ac:dyDescent="0.2">
      <c r="A2079" s="247">
        <v>9</v>
      </c>
      <c r="B2079" s="244">
        <f t="shared" si="1850"/>
        <v>90172200.010000005</v>
      </c>
      <c r="C2079" s="246">
        <f t="shared" ref="C2079" si="1864">+C2078+100</f>
        <v>172200.01</v>
      </c>
      <c r="D2079" s="246">
        <v>1101</v>
      </c>
    </row>
    <row r="2080" spans="1:4" x14ac:dyDescent="0.2">
      <c r="A2080" s="247">
        <v>9</v>
      </c>
      <c r="B2080" s="244">
        <f t="shared" si="1850"/>
        <v>90172300.010000005</v>
      </c>
      <c r="C2080" s="246">
        <f t="shared" ref="C2080" si="1865">+C2079+100</f>
        <v>172300.01</v>
      </c>
      <c r="D2080" s="246">
        <v>943</v>
      </c>
    </row>
    <row r="2081" spans="1:4" x14ac:dyDescent="0.2">
      <c r="A2081" s="247">
        <v>9</v>
      </c>
      <c r="B2081" s="244">
        <f t="shared" si="1850"/>
        <v>90172400.010000005</v>
      </c>
      <c r="C2081" s="246">
        <f t="shared" ref="C2081" si="1866">+C2080+100</f>
        <v>172400.01</v>
      </c>
      <c r="D2081" s="246">
        <v>786</v>
      </c>
    </row>
    <row r="2082" spans="1:4" x14ac:dyDescent="0.2">
      <c r="A2082" s="247">
        <v>9</v>
      </c>
      <c r="B2082" s="244">
        <f t="shared" si="1850"/>
        <v>90172500.010000005</v>
      </c>
      <c r="C2082" s="246">
        <f t="shared" ref="C2082" si="1867">+C2081+100</f>
        <v>172500.01</v>
      </c>
      <c r="D2082" s="246">
        <v>628</v>
      </c>
    </row>
    <row r="2083" spans="1:4" x14ac:dyDescent="0.2">
      <c r="A2083" s="247">
        <v>9</v>
      </c>
      <c r="B2083" s="244">
        <f t="shared" si="1850"/>
        <v>90172600.010000005</v>
      </c>
      <c r="C2083" s="246">
        <f t="shared" ref="C2083" si="1868">+C2082+100</f>
        <v>172600.01</v>
      </c>
      <c r="D2083" s="246">
        <v>471</v>
      </c>
    </row>
    <row r="2084" spans="1:4" x14ac:dyDescent="0.2">
      <c r="A2084" s="247">
        <v>9</v>
      </c>
      <c r="B2084" s="244">
        <f t="shared" si="1850"/>
        <v>90172700.010000005</v>
      </c>
      <c r="C2084" s="246">
        <f t="shared" ref="C2084" si="1869">+C2083+100</f>
        <v>172700.01</v>
      </c>
      <c r="D2084" s="246">
        <v>314</v>
      </c>
    </row>
    <row r="2085" spans="1:4" x14ac:dyDescent="0.2">
      <c r="A2085" s="247">
        <v>9</v>
      </c>
      <c r="B2085" s="244">
        <f t="shared" si="1850"/>
        <v>90172800.010000005</v>
      </c>
      <c r="C2085" s="246">
        <f t="shared" ref="C2085" si="1870">+C2084+100</f>
        <v>172800.01</v>
      </c>
      <c r="D2085" s="246">
        <v>157</v>
      </c>
    </row>
    <row r="2086" spans="1:4" x14ac:dyDescent="0.2">
      <c r="A2086" s="247">
        <v>9</v>
      </c>
      <c r="B2086" s="244">
        <f t="shared" si="1850"/>
        <v>90172900.010000005</v>
      </c>
      <c r="C2086" s="246">
        <f t="shared" ref="C2086" si="1871">+C2085+100</f>
        <v>172900.01</v>
      </c>
      <c r="D2086" s="246">
        <v>0</v>
      </c>
    </row>
    <row r="2087" spans="1:4" x14ac:dyDescent="0.2">
      <c r="A2087" s="247">
        <v>10</v>
      </c>
      <c r="B2087" s="244">
        <f t="shared" si="1850"/>
        <v>100150000.01000001</v>
      </c>
      <c r="C2087" s="246">
        <v>150000.01</v>
      </c>
      <c r="D2087" s="246">
        <v>42979</v>
      </c>
    </row>
    <row r="2088" spans="1:4" x14ac:dyDescent="0.2">
      <c r="A2088" s="247">
        <v>10</v>
      </c>
      <c r="B2088" s="244">
        <f t="shared" si="1850"/>
        <v>100150100.01000001</v>
      </c>
      <c r="C2088" s="246">
        <f>+C2087+100</f>
        <v>150100.01</v>
      </c>
      <c r="D2088" s="246">
        <v>42609</v>
      </c>
    </row>
    <row r="2089" spans="1:4" x14ac:dyDescent="0.2">
      <c r="A2089" s="247">
        <v>10</v>
      </c>
      <c r="B2089" s="244">
        <f t="shared" si="1850"/>
        <v>100150200.01000001</v>
      </c>
      <c r="C2089" s="246">
        <f t="shared" ref="C2089" si="1872">+C2088+100</f>
        <v>150200.01</v>
      </c>
      <c r="D2089" s="246">
        <v>42270</v>
      </c>
    </row>
    <row r="2090" spans="1:4" x14ac:dyDescent="0.2">
      <c r="A2090" s="247">
        <v>10</v>
      </c>
      <c r="B2090" s="244">
        <f t="shared" si="1850"/>
        <v>100150300.01000001</v>
      </c>
      <c r="C2090" s="246">
        <f t="shared" ref="C2090" si="1873">+C2089+100</f>
        <v>150300.01</v>
      </c>
      <c r="D2090" s="246">
        <v>41950</v>
      </c>
    </row>
    <row r="2091" spans="1:4" x14ac:dyDescent="0.2">
      <c r="A2091" s="247">
        <v>10</v>
      </c>
      <c r="B2091" s="244">
        <f t="shared" si="1850"/>
        <v>100150400.01000001</v>
      </c>
      <c r="C2091" s="246">
        <f t="shared" ref="C2091" si="1874">+C2090+100</f>
        <v>150400.01</v>
      </c>
      <c r="D2091" s="246">
        <v>41644</v>
      </c>
    </row>
    <row r="2092" spans="1:4" x14ac:dyDescent="0.2">
      <c r="A2092" s="247">
        <v>10</v>
      </c>
      <c r="B2092" s="244">
        <f t="shared" si="1850"/>
        <v>100150500.01000001</v>
      </c>
      <c r="C2092" s="246">
        <f t="shared" ref="C2092" si="1875">+C2091+100</f>
        <v>150500.01</v>
      </c>
      <c r="D2092" s="246">
        <v>41348</v>
      </c>
    </row>
    <row r="2093" spans="1:4" x14ac:dyDescent="0.2">
      <c r="A2093" s="247">
        <v>10</v>
      </c>
      <c r="B2093" s="244">
        <f t="shared" si="1850"/>
        <v>100150600.01000001</v>
      </c>
      <c r="C2093" s="246">
        <f t="shared" ref="C2093" si="1876">+C2092+100</f>
        <v>150600.01</v>
      </c>
      <c r="D2093" s="246">
        <v>41061</v>
      </c>
    </row>
    <row r="2094" spans="1:4" x14ac:dyDescent="0.2">
      <c r="A2094" s="247">
        <v>10</v>
      </c>
      <c r="B2094" s="244">
        <f t="shared" si="1850"/>
        <v>100150700.01000001</v>
      </c>
      <c r="C2094" s="246">
        <f t="shared" ref="C2094" si="1877">+C2093+100</f>
        <v>150700.01</v>
      </c>
      <c r="D2094" s="246">
        <v>40780</v>
      </c>
    </row>
    <row r="2095" spans="1:4" x14ac:dyDescent="0.2">
      <c r="A2095" s="247">
        <v>10</v>
      </c>
      <c r="B2095" s="244">
        <f t="shared" si="1850"/>
        <v>100150800.01000001</v>
      </c>
      <c r="C2095" s="246">
        <f t="shared" ref="C2095" si="1878">+C2094+100</f>
        <v>150800.01</v>
      </c>
      <c r="D2095" s="246">
        <v>40505</v>
      </c>
    </row>
    <row r="2096" spans="1:4" x14ac:dyDescent="0.2">
      <c r="A2096" s="247">
        <v>10</v>
      </c>
      <c r="B2096" s="244">
        <f t="shared" si="1850"/>
        <v>100150900.01000001</v>
      </c>
      <c r="C2096" s="246">
        <f t="shared" ref="C2096" si="1879">+C2095+100</f>
        <v>150900.01</v>
      </c>
      <c r="D2096" s="246">
        <v>40236</v>
      </c>
    </row>
    <row r="2097" spans="1:4" x14ac:dyDescent="0.2">
      <c r="A2097" s="247">
        <v>10</v>
      </c>
      <c r="B2097" s="244">
        <f t="shared" si="1850"/>
        <v>100151000.01000001</v>
      </c>
      <c r="C2097" s="246">
        <f t="shared" ref="C2097" si="1880">+C2096+100</f>
        <v>151000.01</v>
      </c>
      <c r="D2097" s="246">
        <v>39971</v>
      </c>
    </row>
    <row r="2098" spans="1:4" x14ac:dyDescent="0.2">
      <c r="A2098" s="247">
        <v>10</v>
      </c>
      <c r="B2098" s="244">
        <f t="shared" si="1850"/>
        <v>100151100.01000001</v>
      </c>
      <c r="C2098" s="246">
        <f t="shared" ref="C2098" si="1881">+C2097+100</f>
        <v>151100.01</v>
      </c>
      <c r="D2098" s="246">
        <v>39710</v>
      </c>
    </row>
    <row r="2099" spans="1:4" x14ac:dyDescent="0.2">
      <c r="A2099" s="247">
        <v>10</v>
      </c>
      <c r="B2099" s="244">
        <f t="shared" si="1850"/>
        <v>100151200.01000001</v>
      </c>
      <c r="C2099" s="246">
        <f t="shared" ref="C2099" si="1882">+C2098+100</f>
        <v>151200.01</v>
      </c>
      <c r="D2099" s="246">
        <v>39452</v>
      </c>
    </row>
    <row r="2100" spans="1:4" x14ac:dyDescent="0.2">
      <c r="A2100" s="247">
        <v>10</v>
      </c>
      <c r="B2100" s="244">
        <f t="shared" si="1850"/>
        <v>100151300.01000001</v>
      </c>
      <c r="C2100" s="246">
        <f t="shared" ref="C2100" si="1883">+C2099+100</f>
        <v>151300.01</v>
      </c>
      <c r="D2100" s="246">
        <v>39199</v>
      </c>
    </row>
    <row r="2101" spans="1:4" x14ac:dyDescent="0.2">
      <c r="A2101" s="247">
        <v>10</v>
      </c>
      <c r="B2101" s="244">
        <f t="shared" si="1850"/>
        <v>100151400.01000001</v>
      </c>
      <c r="C2101" s="246">
        <f t="shared" ref="C2101" si="1884">+C2100+100</f>
        <v>151400.01</v>
      </c>
      <c r="D2101" s="246">
        <v>38948</v>
      </c>
    </row>
    <row r="2102" spans="1:4" x14ac:dyDescent="0.2">
      <c r="A2102" s="247">
        <v>10</v>
      </c>
      <c r="B2102" s="244">
        <f t="shared" si="1850"/>
        <v>100151500.01000001</v>
      </c>
      <c r="C2102" s="246">
        <f t="shared" ref="C2102" si="1885">+C2101+100</f>
        <v>151500.01</v>
      </c>
      <c r="D2102" s="246">
        <v>38700</v>
      </c>
    </row>
    <row r="2103" spans="1:4" x14ac:dyDescent="0.2">
      <c r="A2103" s="247">
        <v>10</v>
      </c>
      <c r="B2103" s="244">
        <f t="shared" si="1850"/>
        <v>100151600.01000001</v>
      </c>
      <c r="C2103" s="246">
        <f t="shared" ref="C2103" si="1886">+C2102+100</f>
        <v>151600.01</v>
      </c>
      <c r="D2103" s="246">
        <v>38454</v>
      </c>
    </row>
    <row r="2104" spans="1:4" x14ac:dyDescent="0.2">
      <c r="A2104" s="247">
        <v>10</v>
      </c>
      <c r="B2104" s="244">
        <f t="shared" si="1850"/>
        <v>100151700.01000001</v>
      </c>
      <c r="C2104" s="246">
        <f t="shared" ref="C2104" si="1887">+C2103+100</f>
        <v>151700.01</v>
      </c>
      <c r="D2104" s="246">
        <v>38211</v>
      </c>
    </row>
    <row r="2105" spans="1:4" x14ac:dyDescent="0.2">
      <c r="A2105" s="247">
        <v>10</v>
      </c>
      <c r="B2105" s="244">
        <f t="shared" si="1850"/>
        <v>100151800.01000001</v>
      </c>
      <c r="C2105" s="246">
        <f t="shared" ref="C2105" si="1888">+C2104+100</f>
        <v>151800.01</v>
      </c>
      <c r="D2105" s="246">
        <v>37970</v>
      </c>
    </row>
    <row r="2106" spans="1:4" x14ac:dyDescent="0.2">
      <c r="A2106" s="247">
        <v>10</v>
      </c>
      <c r="B2106" s="244">
        <f t="shared" si="1850"/>
        <v>100151900.01000001</v>
      </c>
      <c r="C2106" s="246">
        <f t="shared" ref="C2106" si="1889">+C2105+100</f>
        <v>151900.01</v>
      </c>
      <c r="D2106" s="246">
        <v>37732</v>
      </c>
    </row>
    <row r="2107" spans="1:4" x14ac:dyDescent="0.2">
      <c r="A2107" s="247">
        <v>10</v>
      </c>
      <c r="B2107" s="244">
        <f t="shared" si="1850"/>
        <v>100152000.01000001</v>
      </c>
      <c r="C2107" s="246">
        <f t="shared" ref="C2107" si="1890">+C2106+100</f>
        <v>152000.01</v>
      </c>
      <c r="D2107" s="246">
        <v>37495</v>
      </c>
    </row>
    <row r="2108" spans="1:4" x14ac:dyDescent="0.2">
      <c r="A2108" s="247">
        <v>10</v>
      </c>
      <c r="B2108" s="244">
        <f t="shared" si="1850"/>
        <v>100152100.01000001</v>
      </c>
      <c r="C2108" s="246">
        <f t="shared" ref="C2108" si="1891">+C2107+100</f>
        <v>152100.01</v>
      </c>
      <c r="D2108" s="246">
        <v>37261</v>
      </c>
    </row>
    <row r="2109" spans="1:4" x14ac:dyDescent="0.2">
      <c r="A2109" s="247">
        <v>10</v>
      </c>
      <c r="B2109" s="244">
        <f t="shared" si="1850"/>
        <v>100152200.01000001</v>
      </c>
      <c r="C2109" s="246">
        <f t="shared" ref="C2109" si="1892">+C2108+100</f>
        <v>152200.01</v>
      </c>
      <c r="D2109" s="246">
        <v>37028</v>
      </c>
    </row>
    <row r="2110" spans="1:4" x14ac:dyDescent="0.2">
      <c r="A2110" s="247">
        <v>10</v>
      </c>
      <c r="B2110" s="244">
        <f t="shared" si="1850"/>
        <v>100152300.01000001</v>
      </c>
      <c r="C2110" s="246">
        <f t="shared" ref="C2110" si="1893">+C2109+100</f>
        <v>152300.01</v>
      </c>
      <c r="D2110" s="246">
        <v>36797</v>
      </c>
    </row>
    <row r="2111" spans="1:4" x14ac:dyDescent="0.2">
      <c r="A2111" s="247">
        <v>10</v>
      </c>
      <c r="B2111" s="244">
        <f t="shared" si="1850"/>
        <v>100152400.01000001</v>
      </c>
      <c r="C2111" s="246">
        <f t="shared" ref="C2111" si="1894">+C2110+100</f>
        <v>152400.01</v>
      </c>
      <c r="D2111" s="246">
        <v>36567</v>
      </c>
    </row>
    <row r="2112" spans="1:4" x14ac:dyDescent="0.2">
      <c r="A2112" s="247">
        <v>10</v>
      </c>
      <c r="B2112" s="244">
        <f t="shared" si="1850"/>
        <v>100152500.01000001</v>
      </c>
      <c r="C2112" s="246">
        <f t="shared" ref="C2112" si="1895">+C2111+100</f>
        <v>152500.01</v>
      </c>
      <c r="D2112" s="246">
        <v>36339</v>
      </c>
    </row>
    <row r="2113" spans="1:4" x14ac:dyDescent="0.2">
      <c r="A2113" s="247">
        <v>10</v>
      </c>
      <c r="B2113" s="244">
        <f t="shared" si="1850"/>
        <v>100152600.01000001</v>
      </c>
      <c r="C2113" s="246">
        <f t="shared" ref="C2113" si="1896">+C2112+100</f>
        <v>152600.01</v>
      </c>
      <c r="D2113" s="246">
        <v>36113</v>
      </c>
    </row>
    <row r="2114" spans="1:4" x14ac:dyDescent="0.2">
      <c r="A2114" s="247">
        <v>10</v>
      </c>
      <c r="B2114" s="244">
        <f t="shared" si="1850"/>
        <v>100152700.01000001</v>
      </c>
      <c r="C2114" s="246">
        <f t="shared" ref="C2114" si="1897">+C2113+100</f>
        <v>152700.01</v>
      </c>
      <c r="D2114" s="246">
        <v>35888</v>
      </c>
    </row>
    <row r="2115" spans="1:4" x14ac:dyDescent="0.2">
      <c r="A2115" s="247">
        <v>10</v>
      </c>
      <c r="B2115" s="244">
        <f t="shared" si="1850"/>
        <v>100152800.01000001</v>
      </c>
      <c r="C2115" s="246">
        <f t="shared" ref="C2115" si="1898">+C2114+100</f>
        <v>152800.01</v>
      </c>
      <c r="D2115" s="246">
        <v>35664</v>
      </c>
    </row>
    <row r="2116" spans="1:4" x14ac:dyDescent="0.2">
      <c r="A2116" s="247">
        <v>10</v>
      </c>
      <c r="B2116" s="244">
        <f t="shared" si="1850"/>
        <v>100152900.01000001</v>
      </c>
      <c r="C2116" s="246">
        <f t="shared" ref="C2116" si="1899">+C2115+100</f>
        <v>152900.01</v>
      </c>
      <c r="D2116" s="246">
        <v>35442</v>
      </c>
    </row>
    <row r="2117" spans="1:4" x14ac:dyDescent="0.2">
      <c r="A2117" s="247">
        <v>10</v>
      </c>
      <c r="B2117" s="244">
        <f t="shared" si="1850"/>
        <v>100153000.01000001</v>
      </c>
      <c r="C2117" s="246">
        <f t="shared" ref="C2117" si="1900">+C2116+100</f>
        <v>153000.01</v>
      </c>
      <c r="D2117" s="246">
        <v>35221</v>
      </c>
    </row>
    <row r="2118" spans="1:4" x14ac:dyDescent="0.2">
      <c r="A2118" s="247">
        <v>10</v>
      </c>
      <c r="B2118" s="244">
        <f t="shared" si="1850"/>
        <v>100153100.01000001</v>
      </c>
      <c r="C2118" s="246">
        <f t="shared" ref="C2118" si="1901">+C2117+100</f>
        <v>153100.01</v>
      </c>
      <c r="D2118" s="246">
        <v>35001</v>
      </c>
    </row>
    <row r="2119" spans="1:4" x14ac:dyDescent="0.2">
      <c r="A2119" s="247">
        <v>10</v>
      </c>
      <c r="B2119" s="244">
        <f t="shared" si="1850"/>
        <v>100153200.01000001</v>
      </c>
      <c r="C2119" s="246">
        <f t="shared" ref="C2119" si="1902">+C2118+100</f>
        <v>153200.01</v>
      </c>
      <c r="D2119" s="246">
        <v>34782</v>
      </c>
    </row>
    <row r="2120" spans="1:4" x14ac:dyDescent="0.2">
      <c r="A2120" s="247">
        <v>10</v>
      </c>
      <c r="B2120" s="244">
        <f t="shared" si="1850"/>
        <v>100153300.01000001</v>
      </c>
      <c r="C2120" s="246">
        <f t="shared" ref="C2120" si="1903">+C2119+100</f>
        <v>153300.01</v>
      </c>
      <c r="D2120" s="246">
        <v>34565</v>
      </c>
    </row>
    <row r="2121" spans="1:4" x14ac:dyDescent="0.2">
      <c r="A2121" s="247">
        <v>10</v>
      </c>
      <c r="B2121" s="244">
        <f t="shared" si="1850"/>
        <v>100153400.01000001</v>
      </c>
      <c r="C2121" s="246">
        <f t="shared" ref="C2121" si="1904">+C2120+100</f>
        <v>153400.01</v>
      </c>
      <c r="D2121" s="246">
        <v>34348</v>
      </c>
    </row>
    <row r="2122" spans="1:4" x14ac:dyDescent="0.2">
      <c r="A2122" s="247">
        <v>10</v>
      </c>
      <c r="B2122" s="244">
        <f t="shared" si="1850"/>
        <v>100153500.01000001</v>
      </c>
      <c r="C2122" s="246">
        <f t="shared" ref="C2122" si="1905">+C2121+100</f>
        <v>153500.01</v>
      </c>
      <c r="D2122" s="246">
        <v>34133</v>
      </c>
    </row>
    <row r="2123" spans="1:4" x14ac:dyDescent="0.2">
      <c r="A2123" s="247">
        <v>10</v>
      </c>
      <c r="B2123" s="244">
        <f t="shared" si="1850"/>
        <v>100153600.01000001</v>
      </c>
      <c r="C2123" s="246">
        <f t="shared" ref="C2123" si="1906">+C2122+100</f>
        <v>153600.01</v>
      </c>
      <c r="D2123" s="246">
        <v>33918</v>
      </c>
    </row>
    <row r="2124" spans="1:4" x14ac:dyDescent="0.2">
      <c r="A2124" s="247">
        <v>10</v>
      </c>
      <c r="B2124" s="244">
        <f t="shared" si="1850"/>
        <v>100153700.01000001</v>
      </c>
      <c r="C2124" s="246">
        <f t="shared" ref="C2124" si="1907">+C2123+100</f>
        <v>153700.01</v>
      </c>
      <c r="D2124" s="246">
        <v>33705</v>
      </c>
    </row>
    <row r="2125" spans="1:4" x14ac:dyDescent="0.2">
      <c r="A2125" s="247">
        <v>10</v>
      </c>
      <c r="B2125" s="244">
        <f t="shared" si="1850"/>
        <v>100153800.01000001</v>
      </c>
      <c r="C2125" s="246">
        <f t="shared" ref="C2125" si="1908">+C2124+100</f>
        <v>153800.01</v>
      </c>
      <c r="D2125" s="246">
        <v>33492</v>
      </c>
    </row>
    <row r="2126" spans="1:4" x14ac:dyDescent="0.2">
      <c r="A2126" s="247">
        <v>10</v>
      </c>
      <c r="B2126" s="244">
        <f t="shared" si="1850"/>
        <v>100153900.01000001</v>
      </c>
      <c r="C2126" s="246">
        <f t="shared" ref="C2126" si="1909">+C2125+100</f>
        <v>153900.01</v>
      </c>
      <c r="D2126" s="246">
        <v>33281</v>
      </c>
    </row>
    <row r="2127" spans="1:4" x14ac:dyDescent="0.2">
      <c r="A2127" s="247">
        <v>10</v>
      </c>
      <c r="B2127" s="244">
        <f t="shared" si="1850"/>
        <v>100154000.01000001</v>
      </c>
      <c r="C2127" s="246">
        <f t="shared" ref="C2127" si="1910">+C2126+100</f>
        <v>154000.01</v>
      </c>
      <c r="D2127" s="246">
        <v>33070</v>
      </c>
    </row>
    <row r="2128" spans="1:4" x14ac:dyDescent="0.2">
      <c r="A2128" s="247">
        <v>10</v>
      </c>
      <c r="B2128" s="244">
        <f t="shared" si="1850"/>
        <v>100154100.01000001</v>
      </c>
      <c r="C2128" s="246">
        <f t="shared" ref="C2128" si="1911">+C2127+100</f>
        <v>154100.01</v>
      </c>
      <c r="D2128" s="246">
        <v>32860</v>
      </c>
    </row>
    <row r="2129" spans="1:4" x14ac:dyDescent="0.2">
      <c r="A2129" s="247">
        <v>10</v>
      </c>
      <c r="B2129" s="244">
        <f t="shared" si="1850"/>
        <v>100154200.01000001</v>
      </c>
      <c r="C2129" s="246">
        <f t="shared" ref="C2129" si="1912">+C2128+100</f>
        <v>154200.01</v>
      </c>
      <c r="D2129" s="246">
        <v>32651</v>
      </c>
    </row>
    <row r="2130" spans="1:4" x14ac:dyDescent="0.2">
      <c r="A2130" s="247">
        <v>10</v>
      </c>
      <c r="B2130" s="244">
        <f t="shared" ref="B2130:B2193" si="1913">+A2130*10000000+C2130</f>
        <v>100154300.01000001</v>
      </c>
      <c r="C2130" s="246">
        <f t="shared" ref="C2130" si="1914">+C2129+100</f>
        <v>154300.01</v>
      </c>
      <c r="D2130" s="246">
        <v>32443</v>
      </c>
    </row>
    <row r="2131" spans="1:4" x14ac:dyDescent="0.2">
      <c r="A2131" s="247">
        <v>10</v>
      </c>
      <c r="B2131" s="244">
        <f t="shared" si="1913"/>
        <v>100154400.01000001</v>
      </c>
      <c r="C2131" s="246">
        <f t="shared" ref="C2131" si="1915">+C2130+100</f>
        <v>154400.01</v>
      </c>
      <c r="D2131" s="246">
        <v>32236</v>
      </c>
    </row>
    <row r="2132" spans="1:4" x14ac:dyDescent="0.2">
      <c r="A2132" s="247">
        <v>10</v>
      </c>
      <c r="B2132" s="244">
        <f t="shared" si="1913"/>
        <v>100154500.01000001</v>
      </c>
      <c r="C2132" s="246">
        <f t="shared" ref="C2132" si="1916">+C2131+100</f>
        <v>154500.01</v>
      </c>
      <c r="D2132" s="246">
        <v>32029</v>
      </c>
    </row>
    <row r="2133" spans="1:4" x14ac:dyDescent="0.2">
      <c r="A2133" s="247">
        <v>10</v>
      </c>
      <c r="B2133" s="244">
        <f t="shared" si="1913"/>
        <v>100154600.01000001</v>
      </c>
      <c r="C2133" s="246">
        <f t="shared" ref="C2133" si="1917">+C2132+100</f>
        <v>154600.01</v>
      </c>
      <c r="D2133" s="246">
        <v>31824</v>
      </c>
    </row>
    <row r="2134" spans="1:4" x14ac:dyDescent="0.2">
      <c r="A2134" s="247">
        <v>10</v>
      </c>
      <c r="B2134" s="244">
        <f t="shared" si="1913"/>
        <v>100154700.01000001</v>
      </c>
      <c r="C2134" s="246">
        <f t="shared" ref="C2134" si="1918">+C2133+100</f>
        <v>154700.01</v>
      </c>
      <c r="D2134" s="246">
        <v>31618</v>
      </c>
    </row>
    <row r="2135" spans="1:4" x14ac:dyDescent="0.2">
      <c r="A2135" s="247">
        <v>10</v>
      </c>
      <c r="B2135" s="244">
        <f t="shared" si="1913"/>
        <v>100154800.01000001</v>
      </c>
      <c r="C2135" s="246">
        <f t="shared" ref="C2135" si="1919">+C2134+100</f>
        <v>154800.01</v>
      </c>
      <c r="D2135" s="246">
        <v>31414</v>
      </c>
    </row>
    <row r="2136" spans="1:4" x14ac:dyDescent="0.2">
      <c r="A2136" s="247">
        <v>10</v>
      </c>
      <c r="B2136" s="244">
        <f t="shared" si="1913"/>
        <v>100154900.01000001</v>
      </c>
      <c r="C2136" s="246">
        <f t="shared" ref="C2136" si="1920">+C2135+100</f>
        <v>154900.01</v>
      </c>
      <c r="D2136" s="246">
        <v>31211</v>
      </c>
    </row>
    <row r="2137" spans="1:4" x14ac:dyDescent="0.2">
      <c r="A2137" s="247">
        <v>10</v>
      </c>
      <c r="B2137" s="244">
        <f t="shared" si="1913"/>
        <v>100155000.01000001</v>
      </c>
      <c r="C2137" s="246">
        <f t="shared" ref="C2137" si="1921">+C2136+100</f>
        <v>155000.01</v>
      </c>
      <c r="D2137" s="246">
        <v>31008</v>
      </c>
    </row>
    <row r="2138" spans="1:4" x14ac:dyDescent="0.2">
      <c r="A2138" s="247">
        <v>10</v>
      </c>
      <c r="B2138" s="244">
        <f t="shared" si="1913"/>
        <v>100155100.01000001</v>
      </c>
      <c r="C2138" s="246">
        <f t="shared" ref="C2138" si="1922">+C2137+100</f>
        <v>155100.01</v>
      </c>
      <c r="D2138" s="246">
        <v>30805</v>
      </c>
    </row>
    <row r="2139" spans="1:4" x14ac:dyDescent="0.2">
      <c r="A2139" s="247">
        <v>10</v>
      </c>
      <c r="B2139" s="244">
        <f t="shared" si="1913"/>
        <v>100155200.01000001</v>
      </c>
      <c r="C2139" s="246">
        <f t="shared" ref="C2139" si="1923">+C2138+100</f>
        <v>155200.01</v>
      </c>
      <c r="D2139" s="246">
        <v>30604</v>
      </c>
    </row>
    <row r="2140" spans="1:4" x14ac:dyDescent="0.2">
      <c r="A2140" s="247">
        <v>10</v>
      </c>
      <c r="B2140" s="244">
        <f t="shared" si="1913"/>
        <v>100155300.01000001</v>
      </c>
      <c r="C2140" s="246">
        <f t="shared" ref="C2140" si="1924">+C2139+100</f>
        <v>155300.01</v>
      </c>
      <c r="D2140" s="246">
        <v>30403</v>
      </c>
    </row>
    <row r="2141" spans="1:4" x14ac:dyDescent="0.2">
      <c r="A2141" s="247">
        <v>10</v>
      </c>
      <c r="B2141" s="244">
        <f t="shared" si="1913"/>
        <v>100155400.01000001</v>
      </c>
      <c r="C2141" s="246">
        <f t="shared" ref="C2141" si="1925">+C2140+100</f>
        <v>155400.01</v>
      </c>
      <c r="D2141" s="246">
        <v>30203</v>
      </c>
    </row>
    <row r="2142" spans="1:4" x14ac:dyDescent="0.2">
      <c r="A2142" s="247">
        <v>10</v>
      </c>
      <c r="B2142" s="244">
        <f t="shared" si="1913"/>
        <v>100155500.01000001</v>
      </c>
      <c r="C2142" s="246">
        <f t="shared" ref="C2142" si="1926">+C2141+100</f>
        <v>155500.01</v>
      </c>
      <c r="D2142" s="246">
        <v>30003</v>
      </c>
    </row>
    <row r="2143" spans="1:4" x14ac:dyDescent="0.2">
      <c r="A2143" s="247">
        <v>10</v>
      </c>
      <c r="B2143" s="244">
        <f t="shared" si="1913"/>
        <v>100155600.01000001</v>
      </c>
      <c r="C2143" s="246">
        <f t="shared" ref="C2143" si="1927">+C2142+100</f>
        <v>155600.01</v>
      </c>
      <c r="D2143" s="246">
        <v>29804</v>
      </c>
    </row>
    <row r="2144" spans="1:4" x14ac:dyDescent="0.2">
      <c r="A2144" s="247">
        <v>10</v>
      </c>
      <c r="B2144" s="244">
        <f t="shared" si="1913"/>
        <v>100155700.01000001</v>
      </c>
      <c r="C2144" s="246">
        <f t="shared" ref="C2144" si="1928">+C2143+100</f>
        <v>155700.01</v>
      </c>
      <c r="D2144" s="246">
        <v>29605</v>
      </c>
    </row>
    <row r="2145" spans="1:4" x14ac:dyDescent="0.2">
      <c r="A2145" s="247">
        <v>10</v>
      </c>
      <c r="B2145" s="244">
        <f t="shared" si="1913"/>
        <v>100155800.01000001</v>
      </c>
      <c r="C2145" s="246">
        <f t="shared" ref="C2145" si="1929">+C2144+100</f>
        <v>155800.01</v>
      </c>
      <c r="D2145" s="246">
        <v>29407</v>
      </c>
    </row>
    <row r="2146" spans="1:4" x14ac:dyDescent="0.2">
      <c r="A2146" s="247">
        <v>10</v>
      </c>
      <c r="B2146" s="244">
        <f t="shared" si="1913"/>
        <v>100155900.01000001</v>
      </c>
      <c r="C2146" s="246">
        <f t="shared" ref="C2146" si="1930">+C2145+100</f>
        <v>155900.01</v>
      </c>
      <c r="D2146" s="246">
        <v>29210</v>
      </c>
    </row>
    <row r="2147" spans="1:4" x14ac:dyDescent="0.2">
      <c r="A2147" s="247">
        <v>10</v>
      </c>
      <c r="B2147" s="244">
        <f t="shared" si="1913"/>
        <v>100156000.01000001</v>
      </c>
      <c r="C2147" s="246">
        <f t="shared" ref="C2147" si="1931">+C2146+100</f>
        <v>156000.01</v>
      </c>
      <c r="D2147" s="246">
        <v>29013</v>
      </c>
    </row>
    <row r="2148" spans="1:4" x14ac:dyDescent="0.2">
      <c r="A2148" s="247">
        <v>10</v>
      </c>
      <c r="B2148" s="244">
        <f t="shared" si="1913"/>
        <v>100156100.01000001</v>
      </c>
      <c r="C2148" s="246">
        <f t="shared" ref="C2148" si="1932">+C2147+100</f>
        <v>156100.01</v>
      </c>
      <c r="D2148" s="246">
        <v>28817</v>
      </c>
    </row>
    <row r="2149" spans="1:4" x14ac:dyDescent="0.2">
      <c r="A2149" s="247">
        <v>10</v>
      </c>
      <c r="B2149" s="244">
        <f t="shared" si="1913"/>
        <v>100156200.01000001</v>
      </c>
      <c r="C2149" s="246">
        <f t="shared" ref="C2149" si="1933">+C2148+100</f>
        <v>156200.01</v>
      </c>
      <c r="D2149" s="246">
        <v>28621</v>
      </c>
    </row>
    <row r="2150" spans="1:4" x14ac:dyDescent="0.2">
      <c r="A2150" s="247">
        <v>10</v>
      </c>
      <c r="B2150" s="244">
        <f t="shared" si="1913"/>
        <v>100156300.01000001</v>
      </c>
      <c r="C2150" s="246">
        <f t="shared" ref="C2150" si="1934">+C2149+100</f>
        <v>156300.01</v>
      </c>
      <c r="D2150" s="246">
        <v>28426</v>
      </c>
    </row>
    <row r="2151" spans="1:4" x14ac:dyDescent="0.2">
      <c r="A2151" s="247">
        <v>10</v>
      </c>
      <c r="B2151" s="244">
        <f t="shared" si="1913"/>
        <v>100156400.01000001</v>
      </c>
      <c r="C2151" s="246">
        <f t="shared" ref="C2151" si="1935">+C2150+100</f>
        <v>156400.01</v>
      </c>
      <c r="D2151" s="246">
        <v>28231</v>
      </c>
    </row>
    <row r="2152" spans="1:4" x14ac:dyDescent="0.2">
      <c r="A2152" s="247">
        <v>10</v>
      </c>
      <c r="B2152" s="244">
        <f t="shared" si="1913"/>
        <v>100156500.01000001</v>
      </c>
      <c r="C2152" s="246">
        <f t="shared" ref="C2152" si="1936">+C2151+100</f>
        <v>156500.01</v>
      </c>
      <c r="D2152" s="246">
        <v>28037</v>
      </c>
    </row>
    <row r="2153" spans="1:4" x14ac:dyDescent="0.2">
      <c r="A2153" s="247">
        <v>10</v>
      </c>
      <c r="B2153" s="244">
        <f t="shared" si="1913"/>
        <v>100156600.01000001</v>
      </c>
      <c r="C2153" s="246">
        <f t="shared" ref="C2153" si="1937">+C2152+100</f>
        <v>156600.01</v>
      </c>
      <c r="D2153" s="246">
        <v>27844</v>
      </c>
    </row>
    <row r="2154" spans="1:4" x14ac:dyDescent="0.2">
      <c r="A2154" s="247">
        <v>10</v>
      </c>
      <c r="B2154" s="244">
        <f t="shared" si="1913"/>
        <v>100156700.01000001</v>
      </c>
      <c r="C2154" s="246">
        <f t="shared" ref="C2154" si="1938">+C2153+100</f>
        <v>156700.01</v>
      </c>
      <c r="D2154" s="246">
        <v>27651</v>
      </c>
    </row>
    <row r="2155" spans="1:4" x14ac:dyDescent="0.2">
      <c r="A2155" s="247">
        <v>10</v>
      </c>
      <c r="B2155" s="244">
        <f t="shared" si="1913"/>
        <v>100156800.01000001</v>
      </c>
      <c r="C2155" s="246">
        <f t="shared" ref="C2155" si="1939">+C2154+100</f>
        <v>156800.01</v>
      </c>
      <c r="D2155" s="246">
        <v>27458</v>
      </c>
    </row>
    <row r="2156" spans="1:4" x14ac:dyDescent="0.2">
      <c r="A2156" s="247">
        <v>10</v>
      </c>
      <c r="B2156" s="244">
        <f t="shared" si="1913"/>
        <v>100156900.01000001</v>
      </c>
      <c r="C2156" s="246">
        <f t="shared" ref="C2156" si="1940">+C2155+100</f>
        <v>156900.01</v>
      </c>
      <c r="D2156" s="246">
        <v>27266</v>
      </c>
    </row>
    <row r="2157" spans="1:4" x14ac:dyDescent="0.2">
      <c r="A2157" s="247">
        <v>10</v>
      </c>
      <c r="B2157" s="244">
        <f t="shared" si="1913"/>
        <v>100157000.01000001</v>
      </c>
      <c r="C2157" s="246">
        <f t="shared" ref="C2157" si="1941">+C2156+100</f>
        <v>157000.01</v>
      </c>
      <c r="D2157" s="246">
        <v>27074</v>
      </c>
    </row>
    <row r="2158" spans="1:4" x14ac:dyDescent="0.2">
      <c r="A2158" s="247">
        <v>10</v>
      </c>
      <c r="B2158" s="244">
        <f t="shared" si="1913"/>
        <v>100157100.01000001</v>
      </c>
      <c r="C2158" s="246">
        <f t="shared" ref="C2158" si="1942">+C2157+100</f>
        <v>157100.01</v>
      </c>
      <c r="D2158" s="246">
        <v>26883</v>
      </c>
    </row>
    <row r="2159" spans="1:4" x14ac:dyDescent="0.2">
      <c r="A2159" s="247">
        <v>10</v>
      </c>
      <c r="B2159" s="244">
        <f t="shared" si="1913"/>
        <v>100157200.01000001</v>
      </c>
      <c r="C2159" s="246">
        <f t="shared" ref="C2159" si="1943">+C2158+100</f>
        <v>157200.01</v>
      </c>
      <c r="D2159" s="246">
        <v>26692</v>
      </c>
    </row>
    <row r="2160" spans="1:4" x14ac:dyDescent="0.2">
      <c r="A2160" s="247">
        <v>10</v>
      </c>
      <c r="B2160" s="244">
        <f t="shared" si="1913"/>
        <v>100157300.01000001</v>
      </c>
      <c r="C2160" s="246">
        <f t="shared" ref="C2160" si="1944">+C2159+100</f>
        <v>157300.01</v>
      </c>
      <c r="D2160" s="246">
        <v>26501</v>
      </c>
    </row>
    <row r="2161" spans="1:4" x14ac:dyDescent="0.2">
      <c r="A2161" s="247">
        <v>10</v>
      </c>
      <c r="B2161" s="244">
        <f t="shared" si="1913"/>
        <v>100157400.01000001</v>
      </c>
      <c r="C2161" s="246">
        <f t="shared" ref="C2161" si="1945">+C2160+100</f>
        <v>157400.01</v>
      </c>
      <c r="D2161" s="246">
        <v>26311</v>
      </c>
    </row>
    <row r="2162" spans="1:4" x14ac:dyDescent="0.2">
      <c r="A2162" s="247">
        <v>10</v>
      </c>
      <c r="B2162" s="244">
        <f t="shared" si="1913"/>
        <v>100157500.01000001</v>
      </c>
      <c r="C2162" s="246">
        <f t="shared" ref="C2162" si="1946">+C2161+100</f>
        <v>157500.01</v>
      </c>
      <c r="D2162" s="246">
        <v>26122</v>
      </c>
    </row>
    <row r="2163" spans="1:4" x14ac:dyDescent="0.2">
      <c r="A2163" s="247">
        <v>10</v>
      </c>
      <c r="B2163" s="244">
        <f t="shared" si="1913"/>
        <v>100157600.01000001</v>
      </c>
      <c r="C2163" s="246">
        <f t="shared" ref="C2163" si="1947">+C2162+100</f>
        <v>157600.01</v>
      </c>
      <c r="D2163" s="246">
        <v>25933</v>
      </c>
    </row>
    <row r="2164" spans="1:4" x14ac:dyDescent="0.2">
      <c r="A2164" s="247">
        <v>10</v>
      </c>
      <c r="B2164" s="244">
        <f t="shared" si="1913"/>
        <v>100157700.01000001</v>
      </c>
      <c r="C2164" s="246">
        <f t="shared" ref="C2164" si="1948">+C2163+100</f>
        <v>157700.01</v>
      </c>
      <c r="D2164" s="246">
        <v>25744</v>
      </c>
    </row>
    <row r="2165" spans="1:4" x14ac:dyDescent="0.2">
      <c r="A2165" s="247">
        <v>10</v>
      </c>
      <c r="B2165" s="244">
        <f t="shared" si="1913"/>
        <v>100157800.01000001</v>
      </c>
      <c r="C2165" s="246">
        <f t="shared" ref="C2165" si="1949">+C2164+100</f>
        <v>157800.01</v>
      </c>
      <c r="D2165" s="246">
        <v>25556</v>
      </c>
    </row>
    <row r="2166" spans="1:4" x14ac:dyDescent="0.2">
      <c r="A2166" s="247">
        <v>10</v>
      </c>
      <c r="B2166" s="244">
        <f t="shared" si="1913"/>
        <v>100157900.01000001</v>
      </c>
      <c r="C2166" s="246">
        <f t="shared" ref="C2166" si="1950">+C2165+100</f>
        <v>157900.01</v>
      </c>
      <c r="D2166" s="246">
        <v>25368</v>
      </c>
    </row>
    <row r="2167" spans="1:4" x14ac:dyDescent="0.2">
      <c r="A2167" s="247">
        <v>10</v>
      </c>
      <c r="B2167" s="244">
        <f t="shared" si="1913"/>
        <v>100158000.01000001</v>
      </c>
      <c r="C2167" s="246">
        <f t="shared" ref="C2167" si="1951">+C2166+100</f>
        <v>158000.01</v>
      </c>
      <c r="D2167" s="246">
        <v>25181</v>
      </c>
    </row>
    <row r="2168" spans="1:4" x14ac:dyDescent="0.2">
      <c r="A2168" s="247">
        <v>10</v>
      </c>
      <c r="B2168" s="244">
        <f t="shared" si="1913"/>
        <v>100158100.01000001</v>
      </c>
      <c r="C2168" s="246">
        <f t="shared" ref="C2168" si="1952">+C2167+100</f>
        <v>158100.01</v>
      </c>
      <c r="D2168" s="246">
        <v>24994</v>
      </c>
    </row>
    <row r="2169" spans="1:4" x14ac:dyDescent="0.2">
      <c r="A2169" s="247">
        <v>10</v>
      </c>
      <c r="B2169" s="244">
        <f t="shared" si="1913"/>
        <v>100158200.01000001</v>
      </c>
      <c r="C2169" s="246">
        <f t="shared" ref="C2169" si="1953">+C2168+100</f>
        <v>158200.01</v>
      </c>
      <c r="D2169" s="246">
        <v>24807</v>
      </c>
    </row>
    <row r="2170" spans="1:4" x14ac:dyDescent="0.2">
      <c r="A2170" s="247">
        <v>10</v>
      </c>
      <c r="B2170" s="244">
        <f t="shared" si="1913"/>
        <v>100158300.01000001</v>
      </c>
      <c r="C2170" s="246">
        <f t="shared" ref="C2170" si="1954">+C2169+100</f>
        <v>158300.01</v>
      </c>
      <c r="D2170" s="246">
        <v>24621</v>
      </c>
    </row>
    <row r="2171" spans="1:4" x14ac:dyDescent="0.2">
      <c r="A2171" s="247">
        <v>10</v>
      </c>
      <c r="B2171" s="244">
        <f t="shared" si="1913"/>
        <v>100158400.01000001</v>
      </c>
      <c r="C2171" s="246">
        <f t="shared" ref="C2171" si="1955">+C2170+100</f>
        <v>158400.01</v>
      </c>
      <c r="D2171" s="246">
        <v>24435</v>
      </c>
    </row>
    <row r="2172" spans="1:4" x14ac:dyDescent="0.2">
      <c r="A2172" s="247">
        <v>10</v>
      </c>
      <c r="B2172" s="244">
        <f t="shared" si="1913"/>
        <v>100158500.01000001</v>
      </c>
      <c r="C2172" s="246">
        <f t="shared" ref="C2172" si="1956">+C2171+100</f>
        <v>158500.01</v>
      </c>
      <c r="D2172" s="246">
        <v>24249</v>
      </c>
    </row>
    <row r="2173" spans="1:4" x14ac:dyDescent="0.2">
      <c r="A2173" s="247">
        <v>10</v>
      </c>
      <c r="B2173" s="244">
        <f t="shared" si="1913"/>
        <v>100158600.01000001</v>
      </c>
      <c r="C2173" s="246">
        <f t="shared" ref="C2173" si="1957">+C2172+100</f>
        <v>158600.01</v>
      </c>
      <c r="D2173" s="246">
        <v>24064</v>
      </c>
    </row>
    <row r="2174" spans="1:4" x14ac:dyDescent="0.2">
      <c r="A2174" s="247">
        <v>10</v>
      </c>
      <c r="B2174" s="244">
        <f t="shared" si="1913"/>
        <v>100158700.01000001</v>
      </c>
      <c r="C2174" s="246">
        <f t="shared" ref="C2174" si="1958">+C2173+100</f>
        <v>158700.01</v>
      </c>
      <c r="D2174" s="246">
        <v>23879</v>
      </c>
    </row>
    <row r="2175" spans="1:4" x14ac:dyDescent="0.2">
      <c r="A2175" s="247">
        <v>10</v>
      </c>
      <c r="B2175" s="244">
        <f t="shared" si="1913"/>
        <v>100158800.01000001</v>
      </c>
      <c r="C2175" s="246">
        <f t="shared" ref="C2175" si="1959">+C2174+100</f>
        <v>158800.01</v>
      </c>
      <c r="D2175" s="246">
        <v>23695</v>
      </c>
    </row>
    <row r="2176" spans="1:4" x14ac:dyDescent="0.2">
      <c r="A2176" s="247">
        <v>10</v>
      </c>
      <c r="B2176" s="244">
        <f t="shared" si="1913"/>
        <v>100158900.01000001</v>
      </c>
      <c r="C2176" s="246">
        <f t="shared" ref="C2176" si="1960">+C2175+100</f>
        <v>158900.01</v>
      </c>
      <c r="D2176" s="246">
        <v>23511</v>
      </c>
    </row>
    <row r="2177" spans="1:4" x14ac:dyDescent="0.2">
      <c r="A2177" s="247">
        <v>10</v>
      </c>
      <c r="B2177" s="244">
        <f t="shared" si="1913"/>
        <v>100159000.01000001</v>
      </c>
      <c r="C2177" s="246">
        <f t="shared" ref="C2177" si="1961">+C2176+100</f>
        <v>159000.01</v>
      </c>
      <c r="D2177" s="246">
        <v>23327</v>
      </c>
    </row>
    <row r="2178" spans="1:4" x14ac:dyDescent="0.2">
      <c r="A2178" s="247">
        <v>10</v>
      </c>
      <c r="B2178" s="244">
        <f t="shared" si="1913"/>
        <v>100159100.01000001</v>
      </c>
      <c r="C2178" s="246">
        <f t="shared" ref="C2178" si="1962">+C2177+100</f>
        <v>159100.01</v>
      </c>
      <c r="D2178" s="246">
        <v>23143</v>
      </c>
    </row>
    <row r="2179" spans="1:4" x14ac:dyDescent="0.2">
      <c r="A2179" s="247">
        <v>10</v>
      </c>
      <c r="B2179" s="244">
        <f t="shared" si="1913"/>
        <v>100159200.01000001</v>
      </c>
      <c r="C2179" s="246">
        <f t="shared" ref="C2179" si="1963">+C2178+100</f>
        <v>159200.01</v>
      </c>
      <c r="D2179" s="246">
        <v>22960</v>
      </c>
    </row>
    <row r="2180" spans="1:4" x14ac:dyDescent="0.2">
      <c r="A2180" s="247">
        <v>10</v>
      </c>
      <c r="B2180" s="244">
        <f t="shared" si="1913"/>
        <v>100159300.01000001</v>
      </c>
      <c r="C2180" s="246">
        <f t="shared" ref="C2180" si="1964">+C2179+100</f>
        <v>159300.01</v>
      </c>
      <c r="D2180" s="246">
        <v>22778</v>
      </c>
    </row>
    <row r="2181" spans="1:4" x14ac:dyDescent="0.2">
      <c r="A2181" s="247">
        <v>10</v>
      </c>
      <c r="B2181" s="244">
        <f t="shared" si="1913"/>
        <v>100159400.01000001</v>
      </c>
      <c r="C2181" s="246">
        <f t="shared" ref="C2181" si="1965">+C2180+100</f>
        <v>159400.01</v>
      </c>
      <c r="D2181" s="246">
        <v>22595</v>
      </c>
    </row>
    <row r="2182" spans="1:4" x14ac:dyDescent="0.2">
      <c r="A2182" s="247">
        <v>10</v>
      </c>
      <c r="B2182" s="244">
        <f t="shared" si="1913"/>
        <v>100159500.01000001</v>
      </c>
      <c r="C2182" s="246">
        <f t="shared" ref="C2182" si="1966">+C2181+100</f>
        <v>159500.01</v>
      </c>
      <c r="D2182" s="246">
        <v>22413</v>
      </c>
    </row>
    <row r="2183" spans="1:4" x14ac:dyDescent="0.2">
      <c r="A2183" s="247">
        <v>10</v>
      </c>
      <c r="B2183" s="244">
        <f t="shared" si="1913"/>
        <v>100159600.01000001</v>
      </c>
      <c r="C2183" s="246">
        <f t="shared" ref="C2183" si="1967">+C2182+100</f>
        <v>159600.01</v>
      </c>
      <c r="D2183" s="246">
        <v>22231</v>
      </c>
    </row>
    <row r="2184" spans="1:4" x14ac:dyDescent="0.2">
      <c r="A2184" s="247">
        <v>10</v>
      </c>
      <c r="B2184" s="244">
        <f t="shared" si="1913"/>
        <v>100159700.01000001</v>
      </c>
      <c r="C2184" s="246">
        <f t="shared" ref="C2184" si="1968">+C2183+100</f>
        <v>159700.01</v>
      </c>
      <c r="D2184" s="246">
        <v>22050</v>
      </c>
    </row>
    <row r="2185" spans="1:4" x14ac:dyDescent="0.2">
      <c r="A2185" s="247">
        <v>10</v>
      </c>
      <c r="B2185" s="244">
        <f t="shared" si="1913"/>
        <v>100159800.01000001</v>
      </c>
      <c r="C2185" s="246">
        <f t="shared" ref="C2185" si="1969">+C2184+100</f>
        <v>159800.01</v>
      </c>
      <c r="D2185" s="246">
        <v>21869</v>
      </c>
    </row>
    <row r="2186" spans="1:4" x14ac:dyDescent="0.2">
      <c r="A2186" s="247">
        <v>10</v>
      </c>
      <c r="B2186" s="244">
        <f t="shared" si="1913"/>
        <v>100159900.01000001</v>
      </c>
      <c r="C2186" s="246">
        <f t="shared" ref="C2186" si="1970">+C2185+100</f>
        <v>159900.01</v>
      </c>
      <c r="D2186" s="246">
        <v>21688</v>
      </c>
    </row>
    <row r="2187" spans="1:4" x14ac:dyDescent="0.2">
      <c r="A2187" s="247">
        <v>10</v>
      </c>
      <c r="B2187" s="244">
        <f t="shared" si="1913"/>
        <v>100160000.01000001</v>
      </c>
      <c r="C2187" s="246">
        <f t="shared" ref="C2187" si="1971">+C2186+100</f>
        <v>160000.01</v>
      </c>
      <c r="D2187" s="246">
        <v>21507</v>
      </c>
    </row>
    <row r="2188" spans="1:4" x14ac:dyDescent="0.2">
      <c r="A2188" s="247">
        <v>10</v>
      </c>
      <c r="B2188" s="244">
        <f t="shared" si="1913"/>
        <v>100160100.01000001</v>
      </c>
      <c r="C2188" s="246">
        <f t="shared" ref="C2188" si="1972">+C2187+100</f>
        <v>160100.01</v>
      </c>
      <c r="D2188" s="246">
        <v>21327</v>
      </c>
    </row>
    <row r="2189" spans="1:4" x14ac:dyDescent="0.2">
      <c r="A2189" s="247">
        <v>10</v>
      </c>
      <c r="B2189" s="244">
        <f t="shared" si="1913"/>
        <v>100160200.01000001</v>
      </c>
      <c r="C2189" s="246">
        <f t="shared" ref="C2189" si="1973">+C2188+100</f>
        <v>160200.01</v>
      </c>
      <c r="D2189" s="246">
        <v>21147</v>
      </c>
    </row>
    <row r="2190" spans="1:4" x14ac:dyDescent="0.2">
      <c r="A2190" s="247">
        <v>10</v>
      </c>
      <c r="B2190" s="244">
        <f t="shared" si="1913"/>
        <v>100160300.01000001</v>
      </c>
      <c r="C2190" s="246">
        <f t="shared" ref="C2190" si="1974">+C2189+100</f>
        <v>160300.01</v>
      </c>
      <c r="D2190" s="246">
        <v>20968</v>
      </c>
    </row>
    <row r="2191" spans="1:4" x14ac:dyDescent="0.2">
      <c r="A2191" s="247">
        <v>10</v>
      </c>
      <c r="B2191" s="244">
        <f t="shared" si="1913"/>
        <v>100160400.01000001</v>
      </c>
      <c r="C2191" s="246">
        <f t="shared" ref="C2191" si="1975">+C2190+100</f>
        <v>160400.01</v>
      </c>
      <c r="D2191" s="246">
        <v>20788</v>
      </c>
    </row>
    <row r="2192" spans="1:4" x14ac:dyDescent="0.2">
      <c r="A2192" s="247">
        <v>10</v>
      </c>
      <c r="B2192" s="244">
        <f t="shared" si="1913"/>
        <v>100160500.01000001</v>
      </c>
      <c r="C2192" s="246">
        <f t="shared" ref="C2192" si="1976">+C2191+100</f>
        <v>160500.01</v>
      </c>
      <c r="D2192" s="246">
        <v>20609</v>
      </c>
    </row>
    <row r="2193" spans="1:4" x14ac:dyDescent="0.2">
      <c r="A2193" s="247">
        <v>10</v>
      </c>
      <c r="B2193" s="244">
        <f t="shared" si="1913"/>
        <v>100160600.01000001</v>
      </c>
      <c r="C2193" s="246">
        <f t="shared" ref="C2193" si="1977">+C2192+100</f>
        <v>160600.01</v>
      </c>
      <c r="D2193" s="246">
        <v>20430</v>
      </c>
    </row>
    <row r="2194" spans="1:4" x14ac:dyDescent="0.2">
      <c r="A2194" s="247">
        <v>10</v>
      </c>
      <c r="B2194" s="244">
        <f t="shared" ref="B2194:B2257" si="1978">+A2194*10000000+C2194</f>
        <v>100160700.01000001</v>
      </c>
      <c r="C2194" s="246">
        <f t="shared" ref="C2194" si="1979">+C2193+100</f>
        <v>160700.01</v>
      </c>
      <c r="D2194" s="246">
        <v>20252</v>
      </c>
    </row>
    <row r="2195" spans="1:4" x14ac:dyDescent="0.2">
      <c r="A2195" s="247">
        <v>10</v>
      </c>
      <c r="B2195" s="244">
        <f t="shared" si="1978"/>
        <v>100160800.01000001</v>
      </c>
      <c r="C2195" s="246">
        <f t="shared" ref="C2195" si="1980">+C2194+100</f>
        <v>160800.01</v>
      </c>
      <c r="D2195" s="246">
        <v>20074</v>
      </c>
    </row>
    <row r="2196" spans="1:4" x14ac:dyDescent="0.2">
      <c r="A2196" s="247">
        <v>10</v>
      </c>
      <c r="B2196" s="244">
        <f t="shared" si="1978"/>
        <v>100160900.01000001</v>
      </c>
      <c r="C2196" s="246">
        <f t="shared" ref="C2196" si="1981">+C2195+100</f>
        <v>160900.01</v>
      </c>
      <c r="D2196" s="246">
        <v>19896</v>
      </c>
    </row>
    <row r="2197" spans="1:4" x14ac:dyDescent="0.2">
      <c r="A2197" s="247">
        <v>10</v>
      </c>
      <c r="B2197" s="244">
        <f t="shared" si="1978"/>
        <v>100161000.01000001</v>
      </c>
      <c r="C2197" s="246">
        <f t="shared" ref="C2197" si="1982">+C2196+100</f>
        <v>161000.01</v>
      </c>
      <c r="D2197" s="246">
        <v>19718</v>
      </c>
    </row>
    <row r="2198" spans="1:4" x14ac:dyDescent="0.2">
      <c r="A2198" s="247">
        <v>10</v>
      </c>
      <c r="B2198" s="244">
        <f t="shared" si="1978"/>
        <v>100161100.01000001</v>
      </c>
      <c r="C2198" s="246">
        <f t="shared" ref="C2198" si="1983">+C2197+100</f>
        <v>161100.01</v>
      </c>
      <c r="D2198" s="246">
        <v>19541</v>
      </c>
    </row>
    <row r="2199" spans="1:4" x14ac:dyDescent="0.2">
      <c r="A2199" s="247">
        <v>10</v>
      </c>
      <c r="B2199" s="244">
        <f t="shared" si="1978"/>
        <v>100161200.01000001</v>
      </c>
      <c r="C2199" s="246">
        <f t="shared" ref="C2199" si="1984">+C2198+100</f>
        <v>161200.01</v>
      </c>
      <c r="D2199" s="246">
        <v>19364</v>
      </c>
    </row>
    <row r="2200" spans="1:4" x14ac:dyDescent="0.2">
      <c r="A2200" s="247">
        <v>10</v>
      </c>
      <c r="B2200" s="244">
        <f t="shared" si="1978"/>
        <v>100161300.01000001</v>
      </c>
      <c r="C2200" s="246">
        <f t="shared" ref="C2200" si="1985">+C2199+100</f>
        <v>161300.01</v>
      </c>
      <c r="D2200" s="246">
        <v>19187</v>
      </c>
    </row>
    <row r="2201" spans="1:4" x14ac:dyDescent="0.2">
      <c r="A2201" s="247">
        <v>10</v>
      </c>
      <c r="B2201" s="244">
        <f t="shared" si="1978"/>
        <v>100161400.01000001</v>
      </c>
      <c r="C2201" s="246">
        <f t="shared" ref="C2201" si="1986">+C2200+100</f>
        <v>161400.01</v>
      </c>
      <c r="D2201" s="246">
        <v>19010</v>
      </c>
    </row>
    <row r="2202" spans="1:4" x14ac:dyDescent="0.2">
      <c r="A2202" s="247">
        <v>10</v>
      </c>
      <c r="B2202" s="244">
        <f t="shared" si="1978"/>
        <v>100161500.01000001</v>
      </c>
      <c r="C2202" s="246">
        <f t="shared" ref="C2202" si="1987">+C2201+100</f>
        <v>161500.01</v>
      </c>
      <c r="D2202" s="246">
        <v>18834</v>
      </c>
    </row>
    <row r="2203" spans="1:4" x14ac:dyDescent="0.2">
      <c r="A2203" s="247">
        <v>10</v>
      </c>
      <c r="B2203" s="244">
        <f t="shared" si="1978"/>
        <v>100161600.01000001</v>
      </c>
      <c r="C2203" s="246">
        <f t="shared" ref="C2203" si="1988">+C2202+100</f>
        <v>161600.01</v>
      </c>
      <c r="D2203" s="246">
        <v>18658</v>
      </c>
    </row>
    <row r="2204" spans="1:4" x14ac:dyDescent="0.2">
      <c r="A2204" s="247">
        <v>10</v>
      </c>
      <c r="B2204" s="244">
        <f t="shared" si="1978"/>
        <v>100161700.01000001</v>
      </c>
      <c r="C2204" s="246">
        <f t="shared" ref="C2204" si="1989">+C2203+100</f>
        <v>161700.01</v>
      </c>
      <c r="D2204" s="246">
        <v>18482</v>
      </c>
    </row>
    <row r="2205" spans="1:4" x14ac:dyDescent="0.2">
      <c r="A2205" s="247">
        <v>10</v>
      </c>
      <c r="B2205" s="244">
        <f t="shared" si="1978"/>
        <v>100161800.01000001</v>
      </c>
      <c r="C2205" s="246">
        <f t="shared" ref="C2205" si="1990">+C2204+100</f>
        <v>161800.01</v>
      </c>
      <c r="D2205" s="246">
        <v>18307</v>
      </c>
    </row>
    <row r="2206" spans="1:4" x14ac:dyDescent="0.2">
      <c r="A2206" s="247">
        <v>10</v>
      </c>
      <c r="B2206" s="244">
        <f t="shared" si="1978"/>
        <v>100161900.01000001</v>
      </c>
      <c r="C2206" s="246">
        <f t="shared" ref="C2206" si="1991">+C2205+100</f>
        <v>161900.01</v>
      </c>
      <c r="D2206" s="246">
        <v>18132</v>
      </c>
    </row>
    <row r="2207" spans="1:4" x14ac:dyDescent="0.2">
      <c r="A2207" s="247">
        <v>10</v>
      </c>
      <c r="B2207" s="244">
        <f t="shared" si="1978"/>
        <v>100162000.01000001</v>
      </c>
      <c r="C2207" s="246">
        <f t="shared" ref="C2207" si="1992">+C2206+100</f>
        <v>162000.01</v>
      </c>
      <c r="D2207" s="246">
        <v>17957</v>
      </c>
    </row>
    <row r="2208" spans="1:4" x14ac:dyDescent="0.2">
      <c r="A2208" s="247">
        <v>10</v>
      </c>
      <c r="B2208" s="244">
        <f t="shared" si="1978"/>
        <v>100162100.01000001</v>
      </c>
      <c r="C2208" s="246">
        <f t="shared" ref="C2208" si="1993">+C2207+100</f>
        <v>162100.01</v>
      </c>
      <c r="D2208" s="246">
        <v>17782</v>
      </c>
    </row>
    <row r="2209" spans="1:4" x14ac:dyDescent="0.2">
      <c r="A2209" s="247">
        <v>10</v>
      </c>
      <c r="B2209" s="244">
        <f t="shared" si="1978"/>
        <v>100162200.01000001</v>
      </c>
      <c r="C2209" s="246">
        <f t="shared" ref="C2209" si="1994">+C2208+100</f>
        <v>162200.01</v>
      </c>
      <c r="D2209" s="246">
        <v>17607</v>
      </c>
    </row>
    <row r="2210" spans="1:4" x14ac:dyDescent="0.2">
      <c r="A2210" s="247">
        <v>10</v>
      </c>
      <c r="B2210" s="244">
        <f t="shared" si="1978"/>
        <v>100162300.01000001</v>
      </c>
      <c r="C2210" s="246">
        <f t="shared" ref="C2210" si="1995">+C2209+100</f>
        <v>162300.01</v>
      </c>
      <c r="D2210" s="246">
        <v>17433</v>
      </c>
    </row>
    <row r="2211" spans="1:4" x14ac:dyDescent="0.2">
      <c r="A2211" s="247">
        <v>10</v>
      </c>
      <c r="B2211" s="244">
        <f t="shared" si="1978"/>
        <v>100162400.01000001</v>
      </c>
      <c r="C2211" s="246">
        <f t="shared" ref="C2211" si="1996">+C2210+100</f>
        <v>162400.01</v>
      </c>
      <c r="D2211" s="246">
        <v>17259</v>
      </c>
    </row>
    <row r="2212" spans="1:4" x14ac:dyDescent="0.2">
      <c r="A2212" s="247">
        <v>10</v>
      </c>
      <c r="B2212" s="244">
        <f t="shared" si="1978"/>
        <v>100162500.01000001</v>
      </c>
      <c r="C2212" s="246">
        <f t="shared" ref="C2212" si="1997">+C2211+100</f>
        <v>162500.01</v>
      </c>
      <c r="D2212" s="246">
        <v>17085</v>
      </c>
    </row>
    <row r="2213" spans="1:4" x14ac:dyDescent="0.2">
      <c r="A2213" s="247">
        <v>10</v>
      </c>
      <c r="B2213" s="244">
        <f t="shared" si="1978"/>
        <v>100162600.01000001</v>
      </c>
      <c r="C2213" s="246">
        <f t="shared" ref="C2213" si="1998">+C2212+100</f>
        <v>162600.01</v>
      </c>
      <c r="D2213" s="246">
        <v>16911</v>
      </c>
    </row>
    <row r="2214" spans="1:4" x14ac:dyDescent="0.2">
      <c r="A2214" s="247">
        <v>10</v>
      </c>
      <c r="B2214" s="244">
        <f t="shared" si="1978"/>
        <v>100162700.01000001</v>
      </c>
      <c r="C2214" s="246">
        <f t="shared" ref="C2214" si="1999">+C2213+100</f>
        <v>162700.01</v>
      </c>
      <c r="D2214" s="246">
        <v>16738</v>
      </c>
    </row>
    <row r="2215" spans="1:4" x14ac:dyDescent="0.2">
      <c r="A2215" s="247">
        <v>10</v>
      </c>
      <c r="B2215" s="244">
        <f t="shared" si="1978"/>
        <v>100162800.01000001</v>
      </c>
      <c r="C2215" s="246">
        <f t="shared" ref="C2215" si="2000">+C2214+100</f>
        <v>162800.01</v>
      </c>
      <c r="D2215" s="246">
        <v>16565</v>
      </c>
    </row>
    <row r="2216" spans="1:4" x14ac:dyDescent="0.2">
      <c r="A2216" s="247">
        <v>10</v>
      </c>
      <c r="B2216" s="244">
        <f t="shared" si="1978"/>
        <v>100162900.01000001</v>
      </c>
      <c r="C2216" s="246">
        <f t="shared" ref="C2216" si="2001">+C2215+100</f>
        <v>162900.01</v>
      </c>
      <c r="D2216" s="246">
        <v>16392</v>
      </c>
    </row>
    <row r="2217" spans="1:4" x14ac:dyDescent="0.2">
      <c r="A2217" s="247">
        <v>10</v>
      </c>
      <c r="B2217" s="244">
        <f t="shared" si="1978"/>
        <v>100163000.01000001</v>
      </c>
      <c r="C2217" s="246">
        <f t="shared" ref="C2217" si="2002">+C2216+100</f>
        <v>163000.01</v>
      </c>
      <c r="D2217" s="246">
        <v>16219</v>
      </c>
    </row>
    <row r="2218" spans="1:4" x14ac:dyDescent="0.2">
      <c r="A2218" s="247">
        <v>10</v>
      </c>
      <c r="B2218" s="244">
        <f t="shared" si="1978"/>
        <v>100163100.01000001</v>
      </c>
      <c r="C2218" s="246">
        <f t="shared" ref="C2218" si="2003">+C2217+100</f>
        <v>163100.01</v>
      </c>
      <c r="D2218" s="246">
        <v>16047</v>
      </c>
    </row>
    <row r="2219" spans="1:4" x14ac:dyDescent="0.2">
      <c r="A2219" s="247">
        <v>10</v>
      </c>
      <c r="B2219" s="244">
        <f t="shared" si="1978"/>
        <v>100163200.01000001</v>
      </c>
      <c r="C2219" s="246">
        <f t="shared" ref="C2219" si="2004">+C2218+100</f>
        <v>163200.01</v>
      </c>
      <c r="D2219" s="246">
        <v>15875</v>
      </c>
    </row>
    <row r="2220" spans="1:4" x14ac:dyDescent="0.2">
      <c r="A2220" s="247">
        <v>10</v>
      </c>
      <c r="B2220" s="244">
        <f t="shared" si="1978"/>
        <v>100163300.01000001</v>
      </c>
      <c r="C2220" s="246">
        <f t="shared" ref="C2220" si="2005">+C2219+100</f>
        <v>163300.01</v>
      </c>
      <c r="D2220" s="246">
        <v>15703</v>
      </c>
    </row>
    <row r="2221" spans="1:4" x14ac:dyDescent="0.2">
      <c r="A2221" s="247">
        <v>10</v>
      </c>
      <c r="B2221" s="244">
        <f t="shared" si="1978"/>
        <v>100163400.01000001</v>
      </c>
      <c r="C2221" s="246">
        <f t="shared" ref="C2221" si="2006">+C2220+100</f>
        <v>163400.01</v>
      </c>
      <c r="D2221" s="246">
        <v>15531</v>
      </c>
    </row>
    <row r="2222" spans="1:4" x14ac:dyDescent="0.2">
      <c r="A2222" s="247">
        <v>10</v>
      </c>
      <c r="B2222" s="244">
        <f t="shared" si="1978"/>
        <v>100163500.01000001</v>
      </c>
      <c r="C2222" s="246">
        <f t="shared" ref="C2222" si="2007">+C2221+100</f>
        <v>163500.01</v>
      </c>
      <c r="D2222" s="246">
        <v>15359</v>
      </c>
    </row>
    <row r="2223" spans="1:4" x14ac:dyDescent="0.2">
      <c r="A2223" s="247">
        <v>10</v>
      </c>
      <c r="B2223" s="244">
        <f t="shared" si="1978"/>
        <v>100163600.01000001</v>
      </c>
      <c r="C2223" s="246">
        <f t="shared" ref="C2223" si="2008">+C2222+100</f>
        <v>163600.01</v>
      </c>
      <c r="D2223" s="246">
        <v>15188</v>
      </c>
    </row>
    <row r="2224" spans="1:4" x14ac:dyDescent="0.2">
      <c r="A2224" s="247">
        <v>10</v>
      </c>
      <c r="B2224" s="244">
        <f t="shared" si="1978"/>
        <v>100163700.01000001</v>
      </c>
      <c r="C2224" s="246">
        <f t="shared" ref="C2224" si="2009">+C2223+100</f>
        <v>163700.01</v>
      </c>
      <c r="D2224" s="246">
        <v>15017</v>
      </c>
    </row>
    <row r="2225" spans="1:4" x14ac:dyDescent="0.2">
      <c r="A2225" s="247">
        <v>10</v>
      </c>
      <c r="B2225" s="244">
        <f t="shared" si="1978"/>
        <v>100163800.01000001</v>
      </c>
      <c r="C2225" s="246">
        <f t="shared" ref="C2225" si="2010">+C2224+100</f>
        <v>163800.01</v>
      </c>
      <c r="D2225" s="246">
        <v>14846</v>
      </c>
    </row>
    <row r="2226" spans="1:4" x14ac:dyDescent="0.2">
      <c r="A2226" s="247">
        <v>10</v>
      </c>
      <c r="B2226" s="244">
        <f t="shared" si="1978"/>
        <v>100163900.01000001</v>
      </c>
      <c r="C2226" s="246">
        <f t="shared" ref="C2226" si="2011">+C2225+100</f>
        <v>163900.01</v>
      </c>
      <c r="D2226" s="246">
        <v>14675</v>
      </c>
    </row>
    <row r="2227" spans="1:4" x14ac:dyDescent="0.2">
      <c r="A2227" s="247">
        <v>10</v>
      </c>
      <c r="B2227" s="244">
        <f t="shared" si="1978"/>
        <v>100164000.01000001</v>
      </c>
      <c r="C2227" s="246">
        <f t="shared" ref="C2227" si="2012">+C2226+100</f>
        <v>164000.01</v>
      </c>
      <c r="D2227" s="246">
        <v>14505</v>
      </c>
    </row>
    <row r="2228" spans="1:4" x14ac:dyDescent="0.2">
      <c r="A2228" s="247">
        <v>10</v>
      </c>
      <c r="B2228" s="244">
        <f t="shared" si="1978"/>
        <v>100164100.01000001</v>
      </c>
      <c r="C2228" s="246">
        <f t="shared" ref="C2228" si="2013">+C2227+100</f>
        <v>164100.01</v>
      </c>
      <c r="D2228" s="246">
        <v>14334</v>
      </c>
    </row>
    <row r="2229" spans="1:4" x14ac:dyDescent="0.2">
      <c r="A2229" s="247">
        <v>10</v>
      </c>
      <c r="B2229" s="244">
        <f t="shared" si="1978"/>
        <v>100164200.01000001</v>
      </c>
      <c r="C2229" s="246">
        <f t="shared" ref="C2229" si="2014">+C2228+100</f>
        <v>164200.01</v>
      </c>
      <c r="D2229" s="246">
        <v>14164</v>
      </c>
    </row>
    <row r="2230" spans="1:4" x14ac:dyDescent="0.2">
      <c r="A2230" s="247">
        <v>10</v>
      </c>
      <c r="B2230" s="244">
        <f t="shared" si="1978"/>
        <v>100164300.01000001</v>
      </c>
      <c r="C2230" s="246">
        <f t="shared" ref="C2230" si="2015">+C2229+100</f>
        <v>164300.01</v>
      </c>
      <c r="D2230" s="246">
        <v>13994</v>
      </c>
    </row>
    <row r="2231" spans="1:4" x14ac:dyDescent="0.2">
      <c r="A2231" s="247">
        <v>10</v>
      </c>
      <c r="B2231" s="244">
        <f t="shared" si="1978"/>
        <v>100164400.01000001</v>
      </c>
      <c r="C2231" s="246">
        <f t="shared" ref="C2231" si="2016">+C2230+100</f>
        <v>164400.01</v>
      </c>
      <c r="D2231" s="246">
        <v>13824</v>
      </c>
    </row>
    <row r="2232" spans="1:4" x14ac:dyDescent="0.2">
      <c r="A2232" s="247">
        <v>10</v>
      </c>
      <c r="B2232" s="244">
        <f t="shared" si="1978"/>
        <v>100164500.01000001</v>
      </c>
      <c r="C2232" s="246">
        <f t="shared" ref="C2232" si="2017">+C2231+100</f>
        <v>164500.01</v>
      </c>
      <c r="D2232" s="246">
        <v>13655</v>
      </c>
    </row>
    <row r="2233" spans="1:4" x14ac:dyDescent="0.2">
      <c r="A2233" s="247">
        <v>10</v>
      </c>
      <c r="B2233" s="244">
        <f t="shared" si="1978"/>
        <v>100164600.01000001</v>
      </c>
      <c r="C2233" s="246">
        <f t="shared" ref="C2233" si="2018">+C2232+100</f>
        <v>164600.01</v>
      </c>
      <c r="D2233" s="246">
        <v>13486</v>
      </c>
    </row>
    <row r="2234" spans="1:4" x14ac:dyDescent="0.2">
      <c r="A2234" s="247">
        <v>10</v>
      </c>
      <c r="B2234" s="244">
        <f t="shared" si="1978"/>
        <v>100164700.01000001</v>
      </c>
      <c r="C2234" s="246">
        <f t="shared" ref="C2234" si="2019">+C2233+100</f>
        <v>164700.01</v>
      </c>
      <c r="D2234" s="246">
        <v>13317</v>
      </c>
    </row>
    <row r="2235" spans="1:4" x14ac:dyDescent="0.2">
      <c r="A2235" s="247">
        <v>10</v>
      </c>
      <c r="B2235" s="244">
        <f t="shared" si="1978"/>
        <v>100164800.01000001</v>
      </c>
      <c r="C2235" s="246">
        <f t="shared" ref="C2235" si="2020">+C2234+100</f>
        <v>164800.01</v>
      </c>
      <c r="D2235" s="246">
        <v>13148</v>
      </c>
    </row>
    <row r="2236" spans="1:4" x14ac:dyDescent="0.2">
      <c r="A2236" s="247">
        <v>10</v>
      </c>
      <c r="B2236" s="244">
        <f t="shared" si="1978"/>
        <v>100164900.01000001</v>
      </c>
      <c r="C2236" s="246">
        <f t="shared" ref="C2236" si="2021">+C2235+100</f>
        <v>164900.01</v>
      </c>
      <c r="D2236" s="246">
        <v>12979</v>
      </c>
    </row>
    <row r="2237" spans="1:4" x14ac:dyDescent="0.2">
      <c r="A2237" s="247">
        <v>10</v>
      </c>
      <c r="B2237" s="244">
        <f t="shared" si="1978"/>
        <v>100165000.01000001</v>
      </c>
      <c r="C2237" s="246">
        <f t="shared" ref="C2237" si="2022">+C2236+100</f>
        <v>165000.01</v>
      </c>
      <c r="D2237" s="246">
        <v>12810</v>
      </c>
    </row>
    <row r="2238" spans="1:4" x14ac:dyDescent="0.2">
      <c r="A2238" s="247">
        <v>10</v>
      </c>
      <c r="B2238" s="244">
        <f t="shared" si="1978"/>
        <v>100165100.01000001</v>
      </c>
      <c r="C2238" s="246">
        <f t="shared" ref="C2238" si="2023">+C2237+100</f>
        <v>165100.01</v>
      </c>
      <c r="D2238" s="246">
        <v>12642</v>
      </c>
    </row>
    <row r="2239" spans="1:4" x14ac:dyDescent="0.2">
      <c r="A2239" s="247">
        <v>10</v>
      </c>
      <c r="B2239" s="244">
        <f t="shared" si="1978"/>
        <v>100165200.01000001</v>
      </c>
      <c r="C2239" s="246">
        <f t="shared" ref="C2239" si="2024">+C2238+100</f>
        <v>165200.01</v>
      </c>
      <c r="D2239" s="246">
        <v>12474</v>
      </c>
    </row>
    <row r="2240" spans="1:4" x14ac:dyDescent="0.2">
      <c r="A2240" s="247">
        <v>10</v>
      </c>
      <c r="B2240" s="244">
        <f t="shared" si="1978"/>
        <v>100165300.01000001</v>
      </c>
      <c r="C2240" s="246">
        <f t="shared" ref="C2240" si="2025">+C2239+100</f>
        <v>165300.01</v>
      </c>
      <c r="D2240" s="246">
        <v>12306</v>
      </c>
    </row>
    <row r="2241" spans="1:4" x14ac:dyDescent="0.2">
      <c r="A2241" s="247">
        <v>10</v>
      </c>
      <c r="B2241" s="244">
        <f t="shared" si="1978"/>
        <v>100165400.01000001</v>
      </c>
      <c r="C2241" s="246">
        <f t="shared" ref="C2241" si="2026">+C2240+100</f>
        <v>165400.01</v>
      </c>
      <c r="D2241" s="246">
        <v>12138</v>
      </c>
    </row>
    <row r="2242" spans="1:4" x14ac:dyDescent="0.2">
      <c r="A2242" s="247">
        <v>10</v>
      </c>
      <c r="B2242" s="244">
        <f t="shared" si="1978"/>
        <v>100165500.01000001</v>
      </c>
      <c r="C2242" s="246">
        <f t="shared" ref="C2242" si="2027">+C2241+100</f>
        <v>165500.01</v>
      </c>
      <c r="D2242" s="246">
        <v>11970</v>
      </c>
    </row>
    <row r="2243" spans="1:4" x14ac:dyDescent="0.2">
      <c r="A2243" s="247">
        <v>10</v>
      </c>
      <c r="B2243" s="244">
        <f t="shared" si="1978"/>
        <v>100165600.01000001</v>
      </c>
      <c r="C2243" s="246">
        <f t="shared" ref="C2243" si="2028">+C2242+100</f>
        <v>165600.01</v>
      </c>
      <c r="D2243" s="246">
        <v>11803</v>
      </c>
    </row>
    <row r="2244" spans="1:4" x14ac:dyDescent="0.2">
      <c r="A2244" s="247">
        <v>10</v>
      </c>
      <c r="B2244" s="244">
        <f t="shared" si="1978"/>
        <v>100165700.01000001</v>
      </c>
      <c r="C2244" s="246">
        <f t="shared" ref="C2244" si="2029">+C2243+100</f>
        <v>165700.01</v>
      </c>
      <c r="D2244" s="246">
        <v>11636</v>
      </c>
    </row>
    <row r="2245" spans="1:4" x14ac:dyDescent="0.2">
      <c r="A2245" s="247">
        <v>10</v>
      </c>
      <c r="B2245" s="244">
        <f t="shared" si="1978"/>
        <v>100165800.01000001</v>
      </c>
      <c r="C2245" s="246">
        <f t="shared" ref="C2245" si="2030">+C2244+100</f>
        <v>165800.01</v>
      </c>
      <c r="D2245" s="246">
        <v>11469</v>
      </c>
    </row>
    <row r="2246" spans="1:4" x14ac:dyDescent="0.2">
      <c r="A2246" s="247">
        <v>10</v>
      </c>
      <c r="B2246" s="244">
        <f t="shared" si="1978"/>
        <v>100165900.01000001</v>
      </c>
      <c r="C2246" s="246">
        <f t="shared" ref="C2246" si="2031">+C2245+100</f>
        <v>165900.01</v>
      </c>
      <c r="D2246" s="246">
        <v>11302</v>
      </c>
    </row>
    <row r="2247" spans="1:4" x14ac:dyDescent="0.2">
      <c r="A2247" s="247">
        <v>10</v>
      </c>
      <c r="B2247" s="244">
        <f t="shared" si="1978"/>
        <v>100166000.01000001</v>
      </c>
      <c r="C2247" s="246">
        <f t="shared" ref="C2247" si="2032">+C2246+100</f>
        <v>166000.01</v>
      </c>
      <c r="D2247" s="246">
        <v>11135</v>
      </c>
    </row>
    <row r="2248" spans="1:4" x14ac:dyDescent="0.2">
      <c r="A2248" s="247">
        <v>10</v>
      </c>
      <c r="B2248" s="244">
        <f t="shared" si="1978"/>
        <v>100166100.01000001</v>
      </c>
      <c r="C2248" s="246">
        <f t="shared" ref="C2248" si="2033">+C2247+100</f>
        <v>166100.01</v>
      </c>
      <c r="D2248" s="246">
        <v>10969</v>
      </c>
    </row>
    <row r="2249" spans="1:4" x14ac:dyDescent="0.2">
      <c r="A2249" s="247">
        <v>10</v>
      </c>
      <c r="B2249" s="244">
        <f t="shared" si="1978"/>
        <v>100166200.01000001</v>
      </c>
      <c r="C2249" s="246">
        <f t="shared" ref="C2249" si="2034">+C2248+100</f>
        <v>166200.01</v>
      </c>
      <c r="D2249" s="246">
        <v>10802</v>
      </c>
    </row>
    <row r="2250" spans="1:4" x14ac:dyDescent="0.2">
      <c r="A2250" s="247">
        <v>10</v>
      </c>
      <c r="B2250" s="244">
        <f t="shared" si="1978"/>
        <v>100166300.01000001</v>
      </c>
      <c r="C2250" s="246">
        <f t="shared" ref="C2250" si="2035">+C2249+100</f>
        <v>166300.01</v>
      </c>
      <c r="D2250" s="246">
        <v>10636</v>
      </c>
    </row>
    <row r="2251" spans="1:4" x14ac:dyDescent="0.2">
      <c r="A2251" s="247">
        <v>10</v>
      </c>
      <c r="B2251" s="244">
        <f t="shared" si="1978"/>
        <v>100166400.01000001</v>
      </c>
      <c r="C2251" s="246">
        <f t="shared" ref="C2251" si="2036">+C2250+100</f>
        <v>166400.01</v>
      </c>
      <c r="D2251" s="246">
        <v>10470</v>
      </c>
    </row>
    <row r="2252" spans="1:4" x14ac:dyDescent="0.2">
      <c r="A2252" s="247">
        <v>10</v>
      </c>
      <c r="B2252" s="244">
        <f t="shared" si="1978"/>
        <v>100166500.01000001</v>
      </c>
      <c r="C2252" s="246">
        <f t="shared" ref="C2252" si="2037">+C2251+100</f>
        <v>166500.01</v>
      </c>
      <c r="D2252" s="246">
        <v>10304</v>
      </c>
    </row>
    <row r="2253" spans="1:4" x14ac:dyDescent="0.2">
      <c r="A2253" s="247">
        <v>10</v>
      </c>
      <c r="B2253" s="244">
        <f t="shared" si="1978"/>
        <v>100166600.01000001</v>
      </c>
      <c r="C2253" s="246">
        <f t="shared" ref="C2253" si="2038">+C2252+100</f>
        <v>166600.01</v>
      </c>
      <c r="D2253" s="246">
        <v>10139</v>
      </c>
    </row>
    <row r="2254" spans="1:4" x14ac:dyDescent="0.2">
      <c r="A2254" s="247">
        <v>10</v>
      </c>
      <c r="B2254" s="244">
        <f t="shared" si="1978"/>
        <v>100166700.01000001</v>
      </c>
      <c r="C2254" s="246">
        <f t="shared" ref="C2254" si="2039">+C2253+100</f>
        <v>166700.01</v>
      </c>
      <c r="D2254" s="246">
        <v>9973</v>
      </c>
    </row>
    <row r="2255" spans="1:4" x14ac:dyDescent="0.2">
      <c r="A2255" s="247">
        <v>10</v>
      </c>
      <c r="B2255" s="244">
        <f t="shared" si="1978"/>
        <v>100166800.01000001</v>
      </c>
      <c r="C2255" s="246">
        <f t="shared" ref="C2255" si="2040">+C2254+100</f>
        <v>166800.01</v>
      </c>
      <c r="D2255" s="246">
        <v>9808</v>
      </c>
    </row>
    <row r="2256" spans="1:4" x14ac:dyDescent="0.2">
      <c r="A2256" s="247">
        <v>10</v>
      </c>
      <c r="B2256" s="244">
        <f t="shared" si="1978"/>
        <v>100166900.01000001</v>
      </c>
      <c r="C2256" s="246">
        <f t="shared" ref="C2256" si="2041">+C2255+100</f>
        <v>166900.01</v>
      </c>
      <c r="D2256" s="246">
        <v>9643</v>
      </c>
    </row>
    <row r="2257" spans="1:4" x14ac:dyDescent="0.2">
      <c r="A2257" s="247">
        <v>10</v>
      </c>
      <c r="B2257" s="244">
        <f t="shared" si="1978"/>
        <v>100167000.01000001</v>
      </c>
      <c r="C2257" s="246">
        <f t="shared" ref="C2257" si="2042">+C2256+100</f>
        <v>167000.01</v>
      </c>
      <c r="D2257" s="246">
        <v>9478</v>
      </c>
    </row>
    <row r="2258" spans="1:4" x14ac:dyDescent="0.2">
      <c r="A2258" s="247">
        <v>10</v>
      </c>
      <c r="B2258" s="244">
        <f t="shared" ref="B2258:B2321" si="2043">+A2258*10000000+C2258</f>
        <v>100167100.01000001</v>
      </c>
      <c r="C2258" s="246">
        <f t="shared" ref="C2258" si="2044">+C2257+100</f>
        <v>167100.01</v>
      </c>
      <c r="D2258" s="246">
        <v>9313</v>
      </c>
    </row>
    <row r="2259" spans="1:4" x14ac:dyDescent="0.2">
      <c r="A2259" s="247">
        <v>10</v>
      </c>
      <c r="B2259" s="244">
        <f t="shared" si="2043"/>
        <v>100167200.01000001</v>
      </c>
      <c r="C2259" s="246">
        <f t="shared" ref="C2259" si="2045">+C2258+100</f>
        <v>167200.01</v>
      </c>
      <c r="D2259" s="246">
        <v>9148</v>
      </c>
    </row>
    <row r="2260" spans="1:4" x14ac:dyDescent="0.2">
      <c r="A2260" s="247">
        <v>10</v>
      </c>
      <c r="B2260" s="244">
        <f t="shared" si="2043"/>
        <v>100167300.01000001</v>
      </c>
      <c r="C2260" s="246">
        <f t="shared" ref="C2260" si="2046">+C2259+100</f>
        <v>167300.01</v>
      </c>
      <c r="D2260" s="246">
        <v>8983</v>
      </c>
    </row>
    <row r="2261" spans="1:4" x14ac:dyDescent="0.2">
      <c r="A2261" s="247">
        <v>10</v>
      </c>
      <c r="B2261" s="244">
        <f t="shared" si="2043"/>
        <v>100167400.01000001</v>
      </c>
      <c r="C2261" s="246">
        <f t="shared" ref="C2261" si="2047">+C2260+100</f>
        <v>167400.01</v>
      </c>
      <c r="D2261" s="246">
        <v>8819</v>
      </c>
    </row>
    <row r="2262" spans="1:4" x14ac:dyDescent="0.2">
      <c r="A2262" s="247">
        <v>10</v>
      </c>
      <c r="B2262" s="244">
        <f t="shared" si="2043"/>
        <v>100167500.01000001</v>
      </c>
      <c r="C2262" s="246">
        <f t="shared" ref="C2262" si="2048">+C2261+100</f>
        <v>167500.01</v>
      </c>
      <c r="D2262" s="246">
        <v>8655</v>
      </c>
    </row>
    <row r="2263" spans="1:4" x14ac:dyDescent="0.2">
      <c r="A2263" s="247">
        <v>10</v>
      </c>
      <c r="B2263" s="244">
        <f t="shared" si="2043"/>
        <v>100167600.01000001</v>
      </c>
      <c r="C2263" s="246">
        <f t="shared" ref="C2263" si="2049">+C2262+100</f>
        <v>167600.01</v>
      </c>
      <c r="D2263" s="246">
        <v>8491</v>
      </c>
    </row>
    <row r="2264" spans="1:4" x14ac:dyDescent="0.2">
      <c r="A2264" s="247">
        <v>10</v>
      </c>
      <c r="B2264" s="244">
        <f t="shared" si="2043"/>
        <v>100167700.01000001</v>
      </c>
      <c r="C2264" s="246">
        <f t="shared" ref="C2264" si="2050">+C2263+100</f>
        <v>167700.01</v>
      </c>
      <c r="D2264" s="246">
        <v>8327</v>
      </c>
    </row>
    <row r="2265" spans="1:4" x14ac:dyDescent="0.2">
      <c r="A2265" s="247">
        <v>10</v>
      </c>
      <c r="B2265" s="244">
        <f t="shared" si="2043"/>
        <v>100167800.01000001</v>
      </c>
      <c r="C2265" s="246">
        <f t="shared" ref="C2265" si="2051">+C2264+100</f>
        <v>167800.01</v>
      </c>
      <c r="D2265" s="246">
        <v>8163</v>
      </c>
    </row>
    <row r="2266" spans="1:4" x14ac:dyDescent="0.2">
      <c r="A2266" s="247">
        <v>10</v>
      </c>
      <c r="B2266" s="244">
        <f t="shared" si="2043"/>
        <v>100167900.01000001</v>
      </c>
      <c r="C2266" s="246">
        <f t="shared" ref="C2266" si="2052">+C2265+100</f>
        <v>167900.01</v>
      </c>
      <c r="D2266" s="246">
        <v>8000</v>
      </c>
    </row>
    <row r="2267" spans="1:4" x14ac:dyDescent="0.2">
      <c r="A2267" s="247">
        <v>10</v>
      </c>
      <c r="B2267" s="244">
        <f t="shared" si="2043"/>
        <v>100168000.01000001</v>
      </c>
      <c r="C2267" s="246">
        <f t="shared" ref="C2267" si="2053">+C2266+100</f>
        <v>168000.01</v>
      </c>
      <c r="D2267" s="246">
        <v>7836</v>
      </c>
    </row>
    <row r="2268" spans="1:4" x14ac:dyDescent="0.2">
      <c r="A2268" s="247">
        <v>10</v>
      </c>
      <c r="B2268" s="244">
        <f t="shared" si="2043"/>
        <v>100168100.01000001</v>
      </c>
      <c r="C2268" s="246">
        <f t="shared" ref="C2268" si="2054">+C2267+100</f>
        <v>168100.01</v>
      </c>
      <c r="D2268" s="246">
        <v>7673</v>
      </c>
    </row>
    <row r="2269" spans="1:4" x14ac:dyDescent="0.2">
      <c r="A2269" s="247">
        <v>10</v>
      </c>
      <c r="B2269" s="244">
        <f t="shared" si="2043"/>
        <v>100168200.01000001</v>
      </c>
      <c r="C2269" s="246">
        <f t="shared" ref="C2269" si="2055">+C2268+100</f>
        <v>168200.01</v>
      </c>
      <c r="D2269" s="246">
        <v>7510</v>
      </c>
    </row>
    <row r="2270" spans="1:4" x14ac:dyDescent="0.2">
      <c r="A2270" s="247">
        <v>10</v>
      </c>
      <c r="B2270" s="244">
        <f t="shared" si="2043"/>
        <v>100168300.01000001</v>
      </c>
      <c r="C2270" s="246">
        <f t="shared" ref="C2270" si="2056">+C2269+100</f>
        <v>168300.01</v>
      </c>
      <c r="D2270" s="246">
        <v>7347</v>
      </c>
    </row>
    <row r="2271" spans="1:4" x14ac:dyDescent="0.2">
      <c r="A2271" s="247">
        <v>10</v>
      </c>
      <c r="B2271" s="244">
        <f t="shared" si="2043"/>
        <v>100168400.01000001</v>
      </c>
      <c r="C2271" s="246">
        <f t="shared" ref="C2271" si="2057">+C2270+100</f>
        <v>168400.01</v>
      </c>
      <c r="D2271" s="246">
        <v>7184</v>
      </c>
    </row>
    <row r="2272" spans="1:4" x14ac:dyDescent="0.2">
      <c r="A2272" s="247">
        <v>10</v>
      </c>
      <c r="B2272" s="244">
        <f t="shared" si="2043"/>
        <v>100168500.01000001</v>
      </c>
      <c r="C2272" s="246">
        <f t="shared" ref="C2272" si="2058">+C2271+100</f>
        <v>168500.01</v>
      </c>
      <c r="D2272" s="246">
        <v>7022</v>
      </c>
    </row>
    <row r="2273" spans="1:4" x14ac:dyDescent="0.2">
      <c r="A2273" s="247">
        <v>10</v>
      </c>
      <c r="B2273" s="244">
        <f t="shared" si="2043"/>
        <v>100168600.01000001</v>
      </c>
      <c r="C2273" s="246">
        <f t="shared" ref="C2273" si="2059">+C2272+100</f>
        <v>168600.01</v>
      </c>
      <c r="D2273" s="246">
        <v>6859</v>
      </c>
    </row>
    <row r="2274" spans="1:4" x14ac:dyDescent="0.2">
      <c r="A2274" s="247">
        <v>10</v>
      </c>
      <c r="B2274" s="244">
        <f t="shared" si="2043"/>
        <v>100168700.01000001</v>
      </c>
      <c r="C2274" s="246">
        <f t="shared" ref="C2274" si="2060">+C2273+100</f>
        <v>168700.01</v>
      </c>
      <c r="D2274" s="246">
        <v>6697</v>
      </c>
    </row>
    <row r="2275" spans="1:4" x14ac:dyDescent="0.2">
      <c r="A2275" s="247">
        <v>10</v>
      </c>
      <c r="B2275" s="244">
        <f t="shared" si="2043"/>
        <v>100168800.01000001</v>
      </c>
      <c r="C2275" s="246">
        <f t="shared" ref="C2275" si="2061">+C2274+100</f>
        <v>168800.01</v>
      </c>
      <c r="D2275" s="246">
        <v>6534</v>
      </c>
    </row>
    <row r="2276" spans="1:4" x14ac:dyDescent="0.2">
      <c r="A2276" s="247">
        <v>10</v>
      </c>
      <c r="B2276" s="244">
        <f t="shared" si="2043"/>
        <v>100168900.01000001</v>
      </c>
      <c r="C2276" s="246">
        <f t="shared" ref="C2276" si="2062">+C2275+100</f>
        <v>168900.01</v>
      </c>
      <c r="D2276" s="246">
        <v>6372</v>
      </c>
    </row>
    <row r="2277" spans="1:4" x14ac:dyDescent="0.2">
      <c r="A2277" s="247">
        <v>10</v>
      </c>
      <c r="B2277" s="244">
        <f t="shared" si="2043"/>
        <v>100169000.01000001</v>
      </c>
      <c r="C2277" s="246">
        <f t="shared" ref="C2277" si="2063">+C2276+100</f>
        <v>169000.01</v>
      </c>
      <c r="D2277" s="246">
        <v>6210</v>
      </c>
    </row>
    <row r="2278" spans="1:4" x14ac:dyDescent="0.2">
      <c r="A2278" s="247">
        <v>10</v>
      </c>
      <c r="B2278" s="244">
        <f t="shared" si="2043"/>
        <v>100169100.01000001</v>
      </c>
      <c r="C2278" s="246">
        <f t="shared" ref="C2278" si="2064">+C2277+100</f>
        <v>169100.01</v>
      </c>
      <c r="D2278" s="246">
        <v>6049</v>
      </c>
    </row>
    <row r="2279" spans="1:4" x14ac:dyDescent="0.2">
      <c r="A2279" s="247">
        <v>10</v>
      </c>
      <c r="B2279" s="244">
        <f t="shared" si="2043"/>
        <v>100169200.01000001</v>
      </c>
      <c r="C2279" s="246">
        <f t="shared" ref="C2279" si="2065">+C2278+100</f>
        <v>169200.01</v>
      </c>
      <c r="D2279" s="246">
        <v>5887</v>
      </c>
    </row>
    <row r="2280" spans="1:4" x14ac:dyDescent="0.2">
      <c r="A2280" s="247">
        <v>10</v>
      </c>
      <c r="B2280" s="244">
        <f t="shared" si="2043"/>
        <v>100169300.01000001</v>
      </c>
      <c r="C2280" s="246">
        <f t="shared" ref="C2280" si="2066">+C2279+100</f>
        <v>169300.01</v>
      </c>
      <c r="D2280" s="246">
        <v>5726</v>
      </c>
    </row>
    <row r="2281" spans="1:4" x14ac:dyDescent="0.2">
      <c r="A2281" s="247">
        <v>10</v>
      </c>
      <c r="B2281" s="244">
        <f t="shared" si="2043"/>
        <v>100169400.01000001</v>
      </c>
      <c r="C2281" s="246">
        <f t="shared" ref="C2281" si="2067">+C2280+100</f>
        <v>169400.01</v>
      </c>
      <c r="D2281" s="246">
        <v>5564</v>
      </c>
    </row>
    <row r="2282" spans="1:4" x14ac:dyDescent="0.2">
      <c r="A2282" s="247">
        <v>10</v>
      </c>
      <c r="B2282" s="244">
        <f t="shared" si="2043"/>
        <v>100169500.01000001</v>
      </c>
      <c r="C2282" s="246">
        <f t="shared" ref="C2282" si="2068">+C2281+100</f>
        <v>169500.01</v>
      </c>
      <c r="D2282" s="246">
        <v>5403</v>
      </c>
    </row>
    <row r="2283" spans="1:4" x14ac:dyDescent="0.2">
      <c r="A2283" s="247">
        <v>10</v>
      </c>
      <c r="B2283" s="244">
        <f t="shared" si="2043"/>
        <v>100169600.01000001</v>
      </c>
      <c r="C2283" s="246">
        <f t="shared" ref="C2283" si="2069">+C2282+100</f>
        <v>169600.01</v>
      </c>
      <c r="D2283" s="246">
        <v>5242</v>
      </c>
    </row>
    <row r="2284" spans="1:4" x14ac:dyDescent="0.2">
      <c r="A2284" s="247">
        <v>10</v>
      </c>
      <c r="B2284" s="244">
        <f t="shared" si="2043"/>
        <v>100169700.01000001</v>
      </c>
      <c r="C2284" s="246">
        <f t="shared" ref="C2284" si="2070">+C2283+100</f>
        <v>169700.01</v>
      </c>
      <c r="D2284" s="246">
        <v>5081</v>
      </c>
    </row>
    <row r="2285" spans="1:4" x14ac:dyDescent="0.2">
      <c r="A2285" s="247">
        <v>10</v>
      </c>
      <c r="B2285" s="244">
        <f t="shared" si="2043"/>
        <v>100169800.01000001</v>
      </c>
      <c r="C2285" s="246">
        <f t="shared" ref="C2285" si="2071">+C2284+100</f>
        <v>169800.01</v>
      </c>
      <c r="D2285" s="246">
        <v>4920</v>
      </c>
    </row>
    <row r="2286" spans="1:4" x14ac:dyDescent="0.2">
      <c r="A2286" s="247">
        <v>10</v>
      </c>
      <c r="B2286" s="244">
        <f t="shared" si="2043"/>
        <v>100169900.01000001</v>
      </c>
      <c r="C2286" s="246">
        <f t="shared" ref="C2286" si="2072">+C2285+100</f>
        <v>169900.01</v>
      </c>
      <c r="D2286" s="246">
        <v>4760</v>
      </c>
    </row>
    <row r="2287" spans="1:4" x14ac:dyDescent="0.2">
      <c r="A2287" s="247">
        <v>10</v>
      </c>
      <c r="B2287" s="244">
        <f t="shared" si="2043"/>
        <v>100170000.01000001</v>
      </c>
      <c r="C2287" s="246">
        <f t="shared" ref="C2287" si="2073">+C2286+100</f>
        <v>170000.01</v>
      </c>
      <c r="D2287" s="246">
        <v>4599</v>
      </c>
    </row>
    <row r="2288" spans="1:4" x14ac:dyDescent="0.2">
      <c r="A2288" s="247">
        <v>10</v>
      </c>
      <c r="B2288" s="244">
        <f t="shared" si="2043"/>
        <v>100170100.01000001</v>
      </c>
      <c r="C2288" s="246">
        <f t="shared" ref="C2288" si="2074">+C2287+100</f>
        <v>170100.01</v>
      </c>
      <c r="D2288" s="246">
        <v>4439</v>
      </c>
    </row>
    <row r="2289" spans="1:4" x14ac:dyDescent="0.2">
      <c r="A2289" s="247">
        <v>10</v>
      </c>
      <c r="B2289" s="244">
        <f t="shared" si="2043"/>
        <v>100170200.01000001</v>
      </c>
      <c r="C2289" s="246">
        <f t="shared" ref="C2289" si="2075">+C2288+100</f>
        <v>170200.01</v>
      </c>
      <c r="D2289" s="246">
        <v>4278</v>
      </c>
    </row>
    <row r="2290" spans="1:4" x14ac:dyDescent="0.2">
      <c r="A2290" s="247">
        <v>10</v>
      </c>
      <c r="B2290" s="244">
        <f t="shared" si="2043"/>
        <v>100170300.01000001</v>
      </c>
      <c r="C2290" s="246">
        <f t="shared" ref="C2290" si="2076">+C2289+100</f>
        <v>170300.01</v>
      </c>
      <c r="D2290" s="246">
        <v>4118</v>
      </c>
    </row>
    <row r="2291" spans="1:4" x14ac:dyDescent="0.2">
      <c r="A2291" s="247">
        <v>10</v>
      </c>
      <c r="B2291" s="244">
        <f t="shared" si="2043"/>
        <v>100170400.01000001</v>
      </c>
      <c r="C2291" s="246">
        <f t="shared" ref="C2291" si="2077">+C2290+100</f>
        <v>170400.01</v>
      </c>
      <c r="D2291" s="246">
        <v>3958</v>
      </c>
    </row>
    <row r="2292" spans="1:4" x14ac:dyDescent="0.2">
      <c r="A2292" s="247">
        <v>10</v>
      </c>
      <c r="B2292" s="244">
        <f t="shared" si="2043"/>
        <v>100170500.01000001</v>
      </c>
      <c r="C2292" s="246">
        <f t="shared" ref="C2292" si="2078">+C2291+100</f>
        <v>170500.01</v>
      </c>
      <c r="D2292" s="246">
        <v>3798</v>
      </c>
    </row>
    <row r="2293" spans="1:4" x14ac:dyDescent="0.2">
      <c r="A2293" s="247">
        <v>10</v>
      </c>
      <c r="B2293" s="244">
        <f t="shared" si="2043"/>
        <v>100170600.01000001</v>
      </c>
      <c r="C2293" s="246">
        <f t="shared" ref="C2293" si="2079">+C2292+100</f>
        <v>170600.01</v>
      </c>
      <c r="D2293" s="246">
        <v>3639</v>
      </c>
    </row>
    <row r="2294" spans="1:4" x14ac:dyDescent="0.2">
      <c r="A2294" s="247">
        <v>10</v>
      </c>
      <c r="B2294" s="244">
        <f t="shared" si="2043"/>
        <v>100170700.01000001</v>
      </c>
      <c r="C2294" s="246">
        <f t="shared" ref="C2294" si="2080">+C2293+100</f>
        <v>170700.01</v>
      </c>
      <c r="D2294" s="246">
        <v>3479</v>
      </c>
    </row>
    <row r="2295" spans="1:4" x14ac:dyDescent="0.2">
      <c r="A2295" s="247">
        <v>10</v>
      </c>
      <c r="B2295" s="244">
        <f t="shared" si="2043"/>
        <v>100170800.01000001</v>
      </c>
      <c r="C2295" s="246">
        <f t="shared" ref="C2295" si="2081">+C2294+100</f>
        <v>170800.01</v>
      </c>
      <c r="D2295" s="246">
        <v>3320</v>
      </c>
    </row>
    <row r="2296" spans="1:4" x14ac:dyDescent="0.2">
      <c r="A2296" s="247">
        <v>10</v>
      </c>
      <c r="B2296" s="244">
        <f t="shared" si="2043"/>
        <v>100170900.01000001</v>
      </c>
      <c r="C2296" s="246">
        <f t="shared" ref="C2296" si="2082">+C2295+100</f>
        <v>170900.01</v>
      </c>
      <c r="D2296" s="246">
        <v>3160</v>
      </c>
    </row>
    <row r="2297" spans="1:4" x14ac:dyDescent="0.2">
      <c r="A2297" s="247">
        <v>10</v>
      </c>
      <c r="B2297" s="244">
        <f t="shared" si="2043"/>
        <v>100171000.01000001</v>
      </c>
      <c r="C2297" s="246">
        <f t="shared" ref="C2297" si="2083">+C2296+100</f>
        <v>171000.01</v>
      </c>
      <c r="D2297" s="246">
        <v>3001</v>
      </c>
    </row>
    <row r="2298" spans="1:4" x14ac:dyDescent="0.2">
      <c r="A2298" s="247">
        <v>10</v>
      </c>
      <c r="B2298" s="244">
        <f t="shared" si="2043"/>
        <v>100171100.01000001</v>
      </c>
      <c r="C2298" s="246">
        <f t="shared" ref="C2298" si="2084">+C2297+100</f>
        <v>171100.01</v>
      </c>
      <c r="D2298" s="246">
        <v>2842</v>
      </c>
    </row>
    <row r="2299" spans="1:4" x14ac:dyDescent="0.2">
      <c r="A2299" s="247">
        <v>10</v>
      </c>
      <c r="B2299" s="244">
        <f t="shared" si="2043"/>
        <v>100171200.01000001</v>
      </c>
      <c r="C2299" s="246">
        <f t="shared" ref="C2299" si="2085">+C2298+100</f>
        <v>171200.01</v>
      </c>
      <c r="D2299" s="246">
        <v>2683</v>
      </c>
    </row>
    <row r="2300" spans="1:4" x14ac:dyDescent="0.2">
      <c r="A2300" s="247">
        <v>10</v>
      </c>
      <c r="B2300" s="244">
        <f t="shared" si="2043"/>
        <v>100171300.01000001</v>
      </c>
      <c r="C2300" s="246">
        <f t="shared" ref="C2300" si="2086">+C2299+100</f>
        <v>171300.01</v>
      </c>
      <c r="D2300" s="246">
        <v>2524</v>
      </c>
    </row>
    <row r="2301" spans="1:4" x14ac:dyDescent="0.2">
      <c r="A2301" s="247">
        <v>10</v>
      </c>
      <c r="B2301" s="244">
        <f t="shared" si="2043"/>
        <v>100171400.01000001</v>
      </c>
      <c r="C2301" s="246">
        <f t="shared" ref="C2301" si="2087">+C2300+100</f>
        <v>171400.01</v>
      </c>
      <c r="D2301" s="246">
        <v>2366</v>
      </c>
    </row>
    <row r="2302" spans="1:4" x14ac:dyDescent="0.2">
      <c r="A2302" s="247">
        <v>10</v>
      </c>
      <c r="B2302" s="244">
        <f t="shared" si="2043"/>
        <v>100171500.01000001</v>
      </c>
      <c r="C2302" s="246">
        <f t="shared" ref="C2302" si="2088">+C2301+100</f>
        <v>171500.01</v>
      </c>
      <c r="D2302" s="246">
        <v>2207</v>
      </c>
    </row>
    <row r="2303" spans="1:4" x14ac:dyDescent="0.2">
      <c r="A2303" s="247">
        <v>10</v>
      </c>
      <c r="B2303" s="244">
        <f t="shared" si="2043"/>
        <v>100171600.01000001</v>
      </c>
      <c r="C2303" s="246">
        <f t="shared" ref="C2303" si="2089">+C2302+100</f>
        <v>171600.01</v>
      </c>
      <c r="D2303" s="246">
        <v>2049</v>
      </c>
    </row>
    <row r="2304" spans="1:4" x14ac:dyDescent="0.2">
      <c r="A2304" s="247">
        <v>10</v>
      </c>
      <c r="B2304" s="244">
        <f t="shared" si="2043"/>
        <v>100171700.01000001</v>
      </c>
      <c r="C2304" s="246">
        <f t="shared" ref="C2304" si="2090">+C2303+100</f>
        <v>171700.01</v>
      </c>
      <c r="D2304" s="246">
        <v>1890</v>
      </c>
    </row>
    <row r="2305" spans="1:4" x14ac:dyDescent="0.2">
      <c r="A2305" s="247">
        <v>10</v>
      </c>
      <c r="B2305" s="244">
        <f t="shared" si="2043"/>
        <v>100171800.01000001</v>
      </c>
      <c r="C2305" s="246">
        <f t="shared" ref="C2305" si="2091">+C2304+100</f>
        <v>171800.01</v>
      </c>
      <c r="D2305" s="246">
        <v>1732</v>
      </c>
    </row>
    <row r="2306" spans="1:4" x14ac:dyDescent="0.2">
      <c r="A2306" s="247">
        <v>10</v>
      </c>
      <c r="B2306" s="244">
        <f t="shared" si="2043"/>
        <v>100171900.01000001</v>
      </c>
      <c r="C2306" s="246">
        <f t="shared" ref="C2306" si="2092">+C2305+100</f>
        <v>171900.01</v>
      </c>
      <c r="D2306" s="246">
        <v>1574</v>
      </c>
    </row>
    <row r="2307" spans="1:4" x14ac:dyDescent="0.2">
      <c r="A2307" s="247">
        <v>10</v>
      </c>
      <c r="B2307" s="244">
        <f t="shared" si="2043"/>
        <v>100172000.01000001</v>
      </c>
      <c r="C2307" s="246">
        <f t="shared" ref="C2307" si="2093">+C2306+100</f>
        <v>172000.01</v>
      </c>
      <c r="D2307" s="246">
        <v>1416</v>
      </c>
    </row>
    <row r="2308" spans="1:4" x14ac:dyDescent="0.2">
      <c r="A2308" s="247">
        <v>10</v>
      </c>
      <c r="B2308" s="244">
        <f t="shared" si="2043"/>
        <v>100172100.01000001</v>
      </c>
      <c r="C2308" s="246">
        <f t="shared" ref="C2308" si="2094">+C2307+100</f>
        <v>172100.01</v>
      </c>
      <c r="D2308" s="246">
        <v>1258</v>
      </c>
    </row>
    <row r="2309" spans="1:4" x14ac:dyDescent="0.2">
      <c r="A2309" s="247">
        <v>10</v>
      </c>
      <c r="B2309" s="244">
        <f t="shared" si="2043"/>
        <v>100172200.01000001</v>
      </c>
      <c r="C2309" s="246">
        <f t="shared" ref="C2309" si="2095">+C2308+100</f>
        <v>172200.01</v>
      </c>
      <c r="D2309" s="246">
        <v>1101</v>
      </c>
    </row>
    <row r="2310" spans="1:4" x14ac:dyDescent="0.2">
      <c r="A2310" s="247">
        <v>10</v>
      </c>
      <c r="B2310" s="244">
        <f t="shared" si="2043"/>
        <v>100172300.01000001</v>
      </c>
      <c r="C2310" s="246">
        <f t="shared" ref="C2310" si="2096">+C2309+100</f>
        <v>172300.01</v>
      </c>
      <c r="D2310" s="246">
        <v>943</v>
      </c>
    </row>
    <row r="2311" spans="1:4" x14ac:dyDescent="0.2">
      <c r="A2311" s="247">
        <v>10</v>
      </c>
      <c r="B2311" s="244">
        <f t="shared" si="2043"/>
        <v>100172400.01000001</v>
      </c>
      <c r="C2311" s="246">
        <f t="shared" ref="C2311" si="2097">+C2310+100</f>
        <v>172400.01</v>
      </c>
      <c r="D2311" s="246">
        <v>786</v>
      </c>
    </row>
    <row r="2312" spans="1:4" x14ac:dyDescent="0.2">
      <c r="A2312" s="247">
        <v>10</v>
      </c>
      <c r="B2312" s="244">
        <f t="shared" si="2043"/>
        <v>100172500.01000001</v>
      </c>
      <c r="C2312" s="246">
        <f t="shared" ref="C2312" si="2098">+C2311+100</f>
        <v>172500.01</v>
      </c>
      <c r="D2312" s="246">
        <v>628</v>
      </c>
    </row>
    <row r="2313" spans="1:4" x14ac:dyDescent="0.2">
      <c r="A2313" s="247">
        <v>10</v>
      </c>
      <c r="B2313" s="244">
        <f t="shared" si="2043"/>
        <v>100172600.01000001</v>
      </c>
      <c r="C2313" s="246">
        <f t="shared" ref="C2313" si="2099">+C2312+100</f>
        <v>172600.01</v>
      </c>
      <c r="D2313" s="246">
        <v>471</v>
      </c>
    </row>
    <row r="2314" spans="1:4" x14ac:dyDescent="0.2">
      <c r="A2314" s="247">
        <v>10</v>
      </c>
      <c r="B2314" s="244">
        <f t="shared" si="2043"/>
        <v>100172700.01000001</v>
      </c>
      <c r="C2314" s="246">
        <f t="shared" ref="C2314" si="2100">+C2313+100</f>
        <v>172700.01</v>
      </c>
      <c r="D2314" s="246">
        <v>314</v>
      </c>
    </row>
    <row r="2315" spans="1:4" x14ac:dyDescent="0.2">
      <c r="A2315" s="247">
        <v>10</v>
      </c>
      <c r="B2315" s="244">
        <f t="shared" si="2043"/>
        <v>100172800.01000001</v>
      </c>
      <c r="C2315" s="246">
        <f t="shared" ref="C2315" si="2101">+C2314+100</f>
        <v>172800.01</v>
      </c>
      <c r="D2315" s="246">
        <v>157</v>
      </c>
    </row>
    <row r="2316" spans="1:4" x14ac:dyDescent="0.2">
      <c r="A2316" s="247">
        <v>10</v>
      </c>
      <c r="B2316" s="244">
        <f t="shared" si="2043"/>
        <v>100172900.01000001</v>
      </c>
      <c r="C2316" s="246">
        <f t="shared" ref="C2316" si="2102">+C2315+100</f>
        <v>172900.01</v>
      </c>
      <c r="D2316" s="246">
        <v>0</v>
      </c>
    </row>
    <row r="2317" spans="1:4" x14ac:dyDescent="0.2">
      <c r="A2317" s="247">
        <v>11</v>
      </c>
      <c r="B2317" s="244">
        <f t="shared" si="2043"/>
        <v>110150000.01000001</v>
      </c>
      <c r="C2317" s="246">
        <v>150000.01</v>
      </c>
      <c r="D2317" s="246">
        <v>42979</v>
      </c>
    </row>
    <row r="2318" spans="1:4" x14ac:dyDescent="0.2">
      <c r="A2318" s="247">
        <v>11</v>
      </c>
      <c r="B2318" s="244">
        <f t="shared" si="2043"/>
        <v>110150100.01000001</v>
      </c>
      <c r="C2318" s="246">
        <f>+C2317+100</f>
        <v>150100.01</v>
      </c>
      <c r="D2318" s="246">
        <v>42609</v>
      </c>
    </row>
    <row r="2319" spans="1:4" x14ac:dyDescent="0.2">
      <c r="A2319" s="247">
        <v>11</v>
      </c>
      <c r="B2319" s="244">
        <f t="shared" si="2043"/>
        <v>110150200.01000001</v>
      </c>
      <c r="C2319" s="246">
        <f t="shared" ref="C2319" si="2103">+C2318+100</f>
        <v>150200.01</v>
      </c>
      <c r="D2319" s="246">
        <v>42270</v>
      </c>
    </row>
    <row r="2320" spans="1:4" x14ac:dyDescent="0.2">
      <c r="A2320" s="247">
        <v>11</v>
      </c>
      <c r="B2320" s="244">
        <f t="shared" si="2043"/>
        <v>110150300.01000001</v>
      </c>
      <c r="C2320" s="246">
        <f t="shared" ref="C2320" si="2104">+C2319+100</f>
        <v>150300.01</v>
      </c>
      <c r="D2320" s="246">
        <v>41950</v>
      </c>
    </row>
    <row r="2321" spans="1:4" x14ac:dyDescent="0.2">
      <c r="A2321" s="247">
        <v>11</v>
      </c>
      <c r="B2321" s="244">
        <f t="shared" si="2043"/>
        <v>110150400.01000001</v>
      </c>
      <c r="C2321" s="246">
        <f t="shared" ref="C2321" si="2105">+C2320+100</f>
        <v>150400.01</v>
      </c>
      <c r="D2321" s="246">
        <v>41644</v>
      </c>
    </row>
    <row r="2322" spans="1:4" x14ac:dyDescent="0.2">
      <c r="A2322" s="247">
        <v>11</v>
      </c>
      <c r="B2322" s="244">
        <f t="shared" ref="B2322:B2385" si="2106">+A2322*10000000+C2322</f>
        <v>110150500.01000001</v>
      </c>
      <c r="C2322" s="246">
        <f t="shared" ref="C2322" si="2107">+C2321+100</f>
        <v>150500.01</v>
      </c>
      <c r="D2322" s="246">
        <v>41348</v>
      </c>
    </row>
    <row r="2323" spans="1:4" x14ac:dyDescent="0.2">
      <c r="A2323" s="247">
        <v>11</v>
      </c>
      <c r="B2323" s="244">
        <f t="shared" si="2106"/>
        <v>110150600.01000001</v>
      </c>
      <c r="C2323" s="246">
        <f t="shared" ref="C2323" si="2108">+C2322+100</f>
        <v>150600.01</v>
      </c>
      <c r="D2323" s="246">
        <v>41061</v>
      </c>
    </row>
    <row r="2324" spans="1:4" x14ac:dyDescent="0.2">
      <c r="A2324" s="247">
        <v>11</v>
      </c>
      <c r="B2324" s="244">
        <f t="shared" si="2106"/>
        <v>110150700.01000001</v>
      </c>
      <c r="C2324" s="246">
        <f t="shared" ref="C2324" si="2109">+C2323+100</f>
        <v>150700.01</v>
      </c>
      <c r="D2324" s="246">
        <v>40780</v>
      </c>
    </row>
    <row r="2325" spans="1:4" x14ac:dyDescent="0.2">
      <c r="A2325" s="247">
        <v>11</v>
      </c>
      <c r="B2325" s="244">
        <f t="shared" si="2106"/>
        <v>110150800.01000001</v>
      </c>
      <c r="C2325" s="246">
        <f t="shared" ref="C2325" si="2110">+C2324+100</f>
        <v>150800.01</v>
      </c>
      <c r="D2325" s="246">
        <v>40505</v>
      </c>
    </row>
    <row r="2326" spans="1:4" x14ac:dyDescent="0.2">
      <c r="A2326" s="247">
        <v>11</v>
      </c>
      <c r="B2326" s="244">
        <f t="shared" si="2106"/>
        <v>110150900.01000001</v>
      </c>
      <c r="C2326" s="246">
        <f t="shared" ref="C2326" si="2111">+C2325+100</f>
        <v>150900.01</v>
      </c>
      <c r="D2326" s="246">
        <v>40236</v>
      </c>
    </row>
    <row r="2327" spans="1:4" x14ac:dyDescent="0.2">
      <c r="A2327" s="247">
        <v>11</v>
      </c>
      <c r="B2327" s="244">
        <f t="shared" si="2106"/>
        <v>110151000.01000001</v>
      </c>
      <c r="C2327" s="246">
        <f t="shared" ref="C2327" si="2112">+C2326+100</f>
        <v>151000.01</v>
      </c>
      <c r="D2327" s="246">
        <v>39971</v>
      </c>
    </row>
    <row r="2328" spans="1:4" x14ac:dyDescent="0.2">
      <c r="A2328" s="247">
        <v>11</v>
      </c>
      <c r="B2328" s="244">
        <f t="shared" si="2106"/>
        <v>110151100.01000001</v>
      </c>
      <c r="C2328" s="246">
        <f t="shared" ref="C2328" si="2113">+C2327+100</f>
        <v>151100.01</v>
      </c>
      <c r="D2328" s="246">
        <v>39710</v>
      </c>
    </row>
    <row r="2329" spans="1:4" x14ac:dyDescent="0.2">
      <c r="A2329" s="247">
        <v>11</v>
      </c>
      <c r="B2329" s="244">
        <f t="shared" si="2106"/>
        <v>110151200.01000001</v>
      </c>
      <c r="C2329" s="246">
        <f t="shared" ref="C2329" si="2114">+C2328+100</f>
        <v>151200.01</v>
      </c>
      <c r="D2329" s="246">
        <v>39452</v>
      </c>
    </row>
    <row r="2330" spans="1:4" x14ac:dyDescent="0.2">
      <c r="A2330" s="247">
        <v>11</v>
      </c>
      <c r="B2330" s="244">
        <f t="shared" si="2106"/>
        <v>110151300.01000001</v>
      </c>
      <c r="C2330" s="246">
        <f t="shared" ref="C2330" si="2115">+C2329+100</f>
        <v>151300.01</v>
      </c>
      <c r="D2330" s="246">
        <v>39199</v>
      </c>
    </row>
    <row r="2331" spans="1:4" x14ac:dyDescent="0.2">
      <c r="A2331" s="247">
        <v>11</v>
      </c>
      <c r="B2331" s="244">
        <f t="shared" si="2106"/>
        <v>110151400.01000001</v>
      </c>
      <c r="C2331" s="246">
        <f t="shared" ref="C2331" si="2116">+C2330+100</f>
        <v>151400.01</v>
      </c>
      <c r="D2331" s="246">
        <v>38948</v>
      </c>
    </row>
    <row r="2332" spans="1:4" x14ac:dyDescent="0.2">
      <c r="A2332" s="247">
        <v>11</v>
      </c>
      <c r="B2332" s="244">
        <f t="shared" si="2106"/>
        <v>110151500.01000001</v>
      </c>
      <c r="C2332" s="246">
        <f t="shared" ref="C2332" si="2117">+C2331+100</f>
        <v>151500.01</v>
      </c>
      <c r="D2332" s="246">
        <v>38700</v>
      </c>
    </row>
    <row r="2333" spans="1:4" x14ac:dyDescent="0.2">
      <c r="A2333" s="247">
        <v>11</v>
      </c>
      <c r="B2333" s="244">
        <f t="shared" si="2106"/>
        <v>110151600.01000001</v>
      </c>
      <c r="C2333" s="246">
        <f t="shared" ref="C2333" si="2118">+C2332+100</f>
        <v>151600.01</v>
      </c>
      <c r="D2333" s="246">
        <v>38454</v>
      </c>
    </row>
    <row r="2334" spans="1:4" x14ac:dyDescent="0.2">
      <c r="A2334" s="247">
        <v>11</v>
      </c>
      <c r="B2334" s="244">
        <f t="shared" si="2106"/>
        <v>110151700.01000001</v>
      </c>
      <c r="C2334" s="246">
        <f t="shared" ref="C2334" si="2119">+C2333+100</f>
        <v>151700.01</v>
      </c>
      <c r="D2334" s="246">
        <v>38211</v>
      </c>
    </row>
    <row r="2335" spans="1:4" x14ac:dyDescent="0.2">
      <c r="A2335" s="247">
        <v>11</v>
      </c>
      <c r="B2335" s="244">
        <f t="shared" si="2106"/>
        <v>110151800.01000001</v>
      </c>
      <c r="C2335" s="246">
        <f t="shared" ref="C2335" si="2120">+C2334+100</f>
        <v>151800.01</v>
      </c>
      <c r="D2335" s="246">
        <v>37970</v>
      </c>
    </row>
    <row r="2336" spans="1:4" x14ac:dyDescent="0.2">
      <c r="A2336" s="247">
        <v>11</v>
      </c>
      <c r="B2336" s="244">
        <f t="shared" si="2106"/>
        <v>110151900.01000001</v>
      </c>
      <c r="C2336" s="246">
        <f t="shared" ref="C2336" si="2121">+C2335+100</f>
        <v>151900.01</v>
      </c>
      <c r="D2336" s="246">
        <v>37732</v>
      </c>
    </row>
    <row r="2337" spans="1:4" x14ac:dyDescent="0.2">
      <c r="A2337" s="247">
        <v>11</v>
      </c>
      <c r="B2337" s="244">
        <f t="shared" si="2106"/>
        <v>110152000.01000001</v>
      </c>
      <c r="C2337" s="246">
        <f t="shared" ref="C2337" si="2122">+C2336+100</f>
        <v>152000.01</v>
      </c>
      <c r="D2337" s="246">
        <v>37495</v>
      </c>
    </row>
    <row r="2338" spans="1:4" x14ac:dyDescent="0.2">
      <c r="A2338" s="247">
        <v>11</v>
      </c>
      <c r="B2338" s="244">
        <f t="shared" si="2106"/>
        <v>110152100.01000001</v>
      </c>
      <c r="C2338" s="246">
        <f t="shared" ref="C2338" si="2123">+C2337+100</f>
        <v>152100.01</v>
      </c>
      <c r="D2338" s="246">
        <v>37261</v>
      </c>
    </row>
    <row r="2339" spans="1:4" x14ac:dyDescent="0.2">
      <c r="A2339" s="247">
        <v>11</v>
      </c>
      <c r="B2339" s="244">
        <f t="shared" si="2106"/>
        <v>110152200.01000001</v>
      </c>
      <c r="C2339" s="246">
        <f t="shared" ref="C2339" si="2124">+C2338+100</f>
        <v>152200.01</v>
      </c>
      <c r="D2339" s="246">
        <v>37028</v>
      </c>
    </row>
    <row r="2340" spans="1:4" x14ac:dyDescent="0.2">
      <c r="A2340" s="247">
        <v>11</v>
      </c>
      <c r="B2340" s="244">
        <f t="shared" si="2106"/>
        <v>110152300.01000001</v>
      </c>
      <c r="C2340" s="246">
        <f t="shared" ref="C2340" si="2125">+C2339+100</f>
        <v>152300.01</v>
      </c>
      <c r="D2340" s="246">
        <v>36797</v>
      </c>
    </row>
    <row r="2341" spans="1:4" x14ac:dyDescent="0.2">
      <c r="A2341" s="247">
        <v>11</v>
      </c>
      <c r="B2341" s="244">
        <f t="shared" si="2106"/>
        <v>110152400.01000001</v>
      </c>
      <c r="C2341" s="246">
        <f t="shared" ref="C2341" si="2126">+C2340+100</f>
        <v>152400.01</v>
      </c>
      <c r="D2341" s="246">
        <v>36567</v>
      </c>
    </row>
    <row r="2342" spans="1:4" x14ac:dyDescent="0.2">
      <c r="A2342" s="247">
        <v>11</v>
      </c>
      <c r="B2342" s="244">
        <f t="shared" si="2106"/>
        <v>110152500.01000001</v>
      </c>
      <c r="C2342" s="246">
        <f t="shared" ref="C2342" si="2127">+C2341+100</f>
        <v>152500.01</v>
      </c>
      <c r="D2342" s="246">
        <v>36339</v>
      </c>
    </row>
    <row r="2343" spans="1:4" x14ac:dyDescent="0.2">
      <c r="A2343" s="247">
        <v>11</v>
      </c>
      <c r="B2343" s="244">
        <f t="shared" si="2106"/>
        <v>110152600.01000001</v>
      </c>
      <c r="C2343" s="246">
        <f t="shared" ref="C2343" si="2128">+C2342+100</f>
        <v>152600.01</v>
      </c>
      <c r="D2343" s="246">
        <v>36113</v>
      </c>
    </row>
    <row r="2344" spans="1:4" x14ac:dyDescent="0.2">
      <c r="A2344" s="247">
        <v>11</v>
      </c>
      <c r="B2344" s="244">
        <f t="shared" si="2106"/>
        <v>110152700.01000001</v>
      </c>
      <c r="C2344" s="246">
        <f t="shared" ref="C2344" si="2129">+C2343+100</f>
        <v>152700.01</v>
      </c>
      <c r="D2344" s="246">
        <v>35888</v>
      </c>
    </row>
    <row r="2345" spans="1:4" x14ac:dyDescent="0.2">
      <c r="A2345" s="247">
        <v>11</v>
      </c>
      <c r="B2345" s="244">
        <f t="shared" si="2106"/>
        <v>110152800.01000001</v>
      </c>
      <c r="C2345" s="246">
        <f t="shared" ref="C2345" si="2130">+C2344+100</f>
        <v>152800.01</v>
      </c>
      <c r="D2345" s="246">
        <v>35664</v>
      </c>
    </row>
    <row r="2346" spans="1:4" x14ac:dyDescent="0.2">
      <c r="A2346" s="247">
        <v>11</v>
      </c>
      <c r="B2346" s="244">
        <f t="shared" si="2106"/>
        <v>110152900.01000001</v>
      </c>
      <c r="C2346" s="246">
        <f t="shared" ref="C2346" si="2131">+C2345+100</f>
        <v>152900.01</v>
      </c>
      <c r="D2346" s="246">
        <v>35442</v>
      </c>
    </row>
    <row r="2347" spans="1:4" x14ac:dyDescent="0.2">
      <c r="A2347" s="247">
        <v>11</v>
      </c>
      <c r="B2347" s="244">
        <f t="shared" si="2106"/>
        <v>110153000.01000001</v>
      </c>
      <c r="C2347" s="246">
        <f t="shared" ref="C2347" si="2132">+C2346+100</f>
        <v>153000.01</v>
      </c>
      <c r="D2347" s="246">
        <v>35221</v>
      </c>
    </row>
    <row r="2348" spans="1:4" x14ac:dyDescent="0.2">
      <c r="A2348" s="247">
        <v>11</v>
      </c>
      <c r="B2348" s="244">
        <f t="shared" si="2106"/>
        <v>110153100.01000001</v>
      </c>
      <c r="C2348" s="246">
        <f t="shared" ref="C2348" si="2133">+C2347+100</f>
        <v>153100.01</v>
      </c>
      <c r="D2348" s="246">
        <v>35001</v>
      </c>
    </row>
    <row r="2349" spans="1:4" x14ac:dyDescent="0.2">
      <c r="A2349" s="247">
        <v>11</v>
      </c>
      <c r="B2349" s="244">
        <f t="shared" si="2106"/>
        <v>110153200.01000001</v>
      </c>
      <c r="C2349" s="246">
        <f t="shared" ref="C2349" si="2134">+C2348+100</f>
        <v>153200.01</v>
      </c>
      <c r="D2349" s="246">
        <v>34782</v>
      </c>
    </row>
    <row r="2350" spans="1:4" x14ac:dyDescent="0.2">
      <c r="A2350" s="247">
        <v>11</v>
      </c>
      <c r="B2350" s="244">
        <f t="shared" si="2106"/>
        <v>110153300.01000001</v>
      </c>
      <c r="C2350" s="246">
        <f t="shared" ref="C2350" si="2135">+C2349+100</f>
        <v>153300.01</v>
      </c>
      <c r="D2350" s="246">
        <v>34565</v>
      </c>
    </row>
    <row r="2351" spans="1:4" x14ac:dyDescent="0.2">
      <c r="A2351" s="247">
        <v>11</v>
      </c>
      <c r="B2351" s="244">
        <f t="shared" si="2106"/>
        <v>110153400.01000001</v>
      </c>
      <c r="C2351" s="246">
        <f t="shared" ref="C2351" si="2136">+C2350+100</f>
        <v>153400.01</v>
      </c>
      <c r="D2351" s="246">
        <v>34348</v>
      </c>
    </row>
    <row r="2352" spans="1:4" x14ac:dyDescent="0.2">
      <c r="A2352" s="247">
        <v>11</v>
      </c>
      <c r="B2352" s="244">
        <f t="shared" si="2106"/>
        <v>110153500.01000001</v>
      </c>
      <c r="C2352" s="246">
        <f t="shared" ref="C2352" si="2137">+C2351+100</f>
        <v>153500.01</v>
      </c>
      <c r="D2352" s="246">
        <v>34133</v>
      </c>
    </row>
    <row r="2353" spans="1:4" x14ac:dyDescent="0.2">
      <c r="A2353" s="247">
        <v>11</v>
      </c>
      <c r="B2353" s="244">
        <f t="shared" si="2106"/>
        <v>110153600.01000001</v>
      </c>
      <c r="C2353" s="246">
        <f t="shared" ref="C2353" si="2138">+C2352+100</f>
        <v>153600.01</v>
      </c>
      <c r="D2353" s="246">
        <v>33918</v>
      </c>
    </row>
    <row r="2354" spans="1:4" x14ac:dyDescent="0.2">
      <c r="A2354" s="247">
        <v>11</v>
      </c>
      <c r="B2354" s="244">
        <f t="shared" si="2106"/>
        <v>110153700.01000001</v>
      </c>
      <c r="C2354" s="246">
        <f t="shared" ref="C2354" si="2139">+C2353+100</f>
        <v>153700.01</v>
      </c>
      <c r="D2354" s="246">
        <v>33705</v>
      </c>
    </row>
    <row r="2355" spans="1:4" x14ac:dyDescent="0.2">
      <c r="A2355" s="247">
        <v>11</v>
      </c>
      <c r="B2355" s="244">
        <f t="shared" si="2106"/>
        <v>110153800.01000001</v>
      </c>
      <c r="C2355" s="246">
        <f t="shared" ref="C2355" si="2140">+C2354+100</f>
        <v>153800.01</v>
      </c>
      <c r="D2355" s="246">
        <v>33492</v>
      </c>
    </row>
    <row r="2356" spans="1:4" x14ac:dyDescent="0.2">
      <c r="A2356" s="247">
        <v>11</v>
      </c>
      <c r="B2356" s="244">
        <f t="shared" si="2106"/>
        <v>110153900.01000001</v>
      </c>
      <c r="C2356" s="246">
        <f t="shared" ref="C2356" si="2141">+C2355+100</f>
        <v>153900.01</v>
      </c>
      <c r="D2356" s="246">
        <v>33281</v>
      </c>
    </row>
    <row r="2357" spans="1:4" x14ac:dyDescent="0.2">
      <c r="A2357" s="247">
        <v>11</v>
      </c>
      <c r="B2357" s="244">
        <f t="shared" si="2106"/>
        <v>110154000.01000001</v>
      </c>
      <c r="C2357" s="246">
        <f t="shared" ref="C2357" si="2142">+C2356+100</f>
        <v>154000.01</v>
      </c>
      <c r="D2357" s="246">
        <v>33070</v>
      </c>
    </row>
    <row r="2358" spans="1:4" x14ac:dyDescent="0.2">
      <c r="A2358" s="247">
        <v>11</v>
      </c>
      <c r="B2358" s="244">
        <f t="shared" si="2106"/>
        <v>110154100.01000001</v>
      </c>
      <c r="C2358" s="246">
        <f t="shared" ref="C2358" si="2143">+C2357+100</f>
        <v>154100.01</v>
      </c>
      <c r="D2358" s="246">
        <v>32860</v>
      </c>
    </row>
    <row r="2359" spans="1:4" x14ac:dyDescent="0.2">
      <c r="A2359" s="247">
        <v>11</v>
      </c>
      <c r="B2359" s="244">
        <f t="shared" si="2106"/>
        <v>110154200.01000001</v>
      </c>
      <c r="C2359" s="246">
        <f t="shared" ref="C2359" si="2144">+C2358+100</f>
        <v>154200.01</v>
      </c>
      <c r="D2359" s="246">
        <v>32651</v>
      </c>
    </row>
    <row r="2360" spans="1:4" x14ac:dyDescent="0.2">
      <c r="A2360" s="247">
        <v>11</v>
      </c>
      <c r="B2360" s="244">
        <f t="shared" si="2106"/>
        <v>110154300.01000001</v>
      </c>
      <c r="C2360" s="246">
        <f t="shared" ref="C2360" si="2145">+C2359+100</f>
        <v>154300.01</v>
      </c>
      <c r="D2360" s="246">
        <v>32443</v>
      </c>
    </row>
    <row r="2361" spans="1:4" x14ac:dyDescent="0.2">
      <c r="A2361" s="247">
        <v>11</v>
      </c>
      <c r="B2361" s="244">
        <f t="shared" si="2106"/>
        <v>110154400.01000001</v>
      </c>
      <c r="C2361" s="246">
        <f t="shared" ref="C2361" si="2146">+C2360+100</f>
        <v>154400.01</v>
      </c>
      <c r="D2361" s="246">
        <v>32236</v>
      </c>
    </row>
    <row r="2362" spans="1:4" x14ac:dyDescent="0.2">
      <c r="A2362" s="247">
        <v>11</v>
      </c>
      <c r="B2362" s="244">
        <f t="shared" si="2106"/>
        <v>110154500.01000001</v>
      </c>
      <c r="C2362" s="246">
        <f t="shared" ref="C2362" si="2147">+C2361+100</f>
        <v>154500.01</v>
      </c>
      <c r="D2362" s="246">
        <v>32029</v>
      </c>
    </row>
    <row r="2363" spans="1:4" x14ac:dyDescent="0.2">
      <c r="A2363" s="247">
        <v>11</v>
      </c>
      <c r="B2363" s="244">
        <f t="shared" si="2106"/>
        <v>110154600.01000001</v>
      </c>
      <c r="C2363" s="246">
        <f t="shared" ref="C2363" si="2148">+C2362+100</f>
        <v>154600.01</v>
      </c>
      <c r="D2363" s="246">
        <v>31824</v>
      </c>
    </row>
    <row r="2364" spans="1:4" x14ac:dyDescent="0.2">
      <c r="A2364" s="247">
        <v>11</v>
      </c>
      <c r="B2364" s="244">
        <f t="shared" si="2106"/>
        <v>110154700.01000001</v>
      </c>
      <c r="C2364" s="246">
        <f t="shared" ref="C2364" si="2149">+C2363+100</f>
        <v>154700.01</v>
      </c>
      <c r="D2364" s="246">
        <v>31618</v>
      </c>
    </row>
    <row r="2365" spans="1:4" x14ac:dyDescent="0.2">
      <c r="A2365" s="247">
        <v>11</v>
      </c>
      <c r="B2365" s="244">
        <f t="shared" si="2106"/>
        <v>110154800.01000001</v>
      </c>
      <c r="C2365" s="246">
        <f t="shared" ref="C2365" si="2150">+C2364+100</f>
        <v>154800.01</v>
      </c>
      <c r="D2365" s="246">
        <v>31414</v>
      </c>
    </row>
    <row r="2366" spans="1:4" x14ac:dyDescent="0.2">
      <c r="A2366" s="247">
        <v>11</v>
      </c>
      <c r="B2366" s="244">
        <f t="shared" si="2106"/>
        <v>110154900.01000001</v>
      </c>
      <c r="C2366" s="246">
        <f t="shared" ref="C2366" si="2151">+C2365+100</f>
        <v>154900.01</v>
      </c>
      <c r="D2366" s="246">
        <v>31211</v>
      </c>
    </row>
    <row r="2367" spans="1:4" x14ac:dyDescent="0.2">
      <c r="A2367" s="247">
        <v>11</v>
      </c>
      <c r="B2367" s="244">
        <f t="shared" si="2106"/>
        <v>110155000.01000001</v>
      </c>
      <c r="C2367" s="246">
        <f t="shared" ref="C2367" si="2152">+C2366+100</f>
        <v>155000.01</v>
      </c>
      <c r="D2367" s="246">
        <v>31008</v>
      </c>
    </row>
    <row r="2368" spans="1:4" x14ac:dyDescent="0.2">
      <c r="A2368" s="247">
        <v>11</v>
      </c>
      <c r="B2368" s="244">
        <f t="shared" si="2106"/>
        <v>110155100.01000001</v>
      </c>
      <c r="C2368" s="246">
        <f t="shared" ref="C2368" si="2153">+C2367+100</f>
        <v>155100.01</v>
      </c>
      <c r="D2368" s="246">
        <v>30805</v>
      </c>
    </row>
    <row r="2369" spans="1:4" x14ac:dyDescent="0.2">
      <c r="A2369" s="247">
        <v>11</v>
      </c>
      <c r="B2369" s="244">
        <f t="shared" si="2106"/>
        <v>110155200.01000001</v>
      </c>
      <c r="C2369" s="246">
        <f t="shared" ref="C2369" si="2154">+C2368+100</f>
        <v>155200.01</v>
      </c>
      <c r="D2369" s="246">
        <v>30604</v>
      </c>
    </row>
    <row r="2370" spans="1:4" x14ac:dyDescent="0.2">
      <c r="A2370" s="247">
        <v>11</v>
      </c>
      <c r="B2370" s="244">
        <f t="shared" si="2106"/>
        <v>110155300.01000001</v>
      </c>
      <c r="C2370" s="246">
        <f t="shared" ref="C2370" si="2155">+C2369+100</f>
        <v>155300.01</v>
      </c>
      <c r="D2370" s="246">
        <v>30403</v>
      </c>
    </row>
    <row r="2371" spans="1:4" x14ac:dyDescent="0.2">
      <c r="A2371" s="247">
        <v>11</v>
      </c>
      <c r="B2371" s="244">
        <f t="shared" si="2106"/>
        <v>110155400.01000001</v>
      </c>
      <c r="C2371" s="246">
        <f t="shared" ref="C2371" si="2156">+C2370+100</f>
        <v>155400.01</v>
      </c>
      <c r="D2371" s="246">
        <v>30203</v>
      </c>
    </row>
    <row r="2372" spans="1:4" x14ac:dyDescent="0.2">
      <c r="A2372" s="247">
        <v>11</v>
      </c>
      <c r="B2372" s="244">
        <f t="shared" si="2106"/>
        <v>110155500.01000001</v>
      </c>
      <c r="C2372" s="246">
        <f t="shared" ref="C2372" si="2157">+C2371+100</f>
        <v>155500.01</v>
      </c>
      <c r="D2372" s="246">
        <v>30003</v>
      </c>
    </row>
    <row r="2373" spans="1:4" x14ac:dyDescent="0.2">
      <c r="A2373" s="247">
        <v>11</v>
      </c>
      <c r="B2373" s="244">
        <f t="shared" si="2106"/>
        <v>110155600.01000001</v>
      </c>
      <c r="C2373" s="246">
        <f t="shared" ref="C2373" si="2158">+C2372+100</f>
        <v>155600.01</v>
      </c>
      <c r="D2373" s="246">
        <v>29804</v>
      </c>
    </row>
    <row r="2374" spans="1:4" x14ac:dyDescent="0.2">
      <c r="A2374" s="247">
        <v>11</v>
      </c>
      <c r="B2374" s="244">
        <f t="shared" si="2106"/>
        <v>110155700.01000001</v>
      </c>
      <c r="C2374" s="246">
        <f t="shared" ref="C2374" si="2159">+C2373+100</f>
        <v>155700.01</v>
      </c>
      <c r="D2374" s="246">
        <v>29605</v>
      </c>
    </row>
    <row r="2375" spans="1:4" x14ac:dyDescent="0.2">
      <c r="A2375" s="247">
        <v>11</v>
      </c>
      <c r="B2375" s="244">
        <f t="shared" si="2106"/>
        <v>110155800.01000001</v>
      </c>
      <c r="C2375" s="246">
        <f t="shared" ref="C2375" si="2160">+C2374+100</f>
        <v>155800.01</v>
      </c>
      <c r="D2375" s="246">
        <v>29407</v>
      </c>
    </row>
    <row r="2376" spans="1:4" x14ac:dyDescent="0.2">
      <c r="A2376" s="247">
        <v>11</v>
      </c>
      <c r="B2376" s="244">
        <f t="shared" si="2106"/>
        <v>110155900.01000001</v>
      </c>
      <c r="C2376" s="246">
        <f t="shared" ref="C2376" si="2161">+C2375+100</f>
        <v>155900.01</v>
      </c>
      <c r="D2376" s="246">
        <v>29210</v>
      </c>
    </row>
    <row r="2377" spans="1:4" x14ac:dyDescent="0.2">
      <c r="A2377" s="247">
        <v>11</v>
      </c>
      <c r="B2377" s="244">
        <f t="shared" si="2106"/>
        <v>110156000.01000001</v>
      </c>
      <c r="C2377" s="246">
        <f t="shared" ref="C2377" si="2162">+C2376+100</f>
        <v>156000.01</v>
      </c>
      <c r="D2377" s="246">
        <v>29013</v>
      </c>
    </row>
    <row r="2378" spans="1:4" x14ac:dyDescent="0.2">
      <c r="A2378" s="247">
        <v>11</v>
      </c>
      <c r="B2378" s="244">
        <f t="shared" si="2106"/>
        <v>110156100.01000001</v>
      </c>
      <c r="C2378" s="246">
        <f t="shared" ref="C2378" si="2163">+C2377+100</f>
        <v>156100.01</v>
      </c>
      <c r="D2378" s="246">
        <v>28817</v>
      </c>
    </row>
    <row r="2379" spans="1:4" x14ac:dyDescent="0.2">
      <c r="A2379" s="247">
        <v>11</v>
      </c>
      <c r="B2379" s="244">
        <f t="shared" si="2106"/>
        <v>110156200.01000001</v>
      </c>
      <c r="C2379" s="246">
        <f t="shared" ref="C2379" si="2164">+C2378+100</f>
        <v>156200.01</v>
      </c>
      <c r="D2379" s="246">
        <v>28621</v>
      </c>
    </row>
    <row r="2380" spans="1:4" x14ac:dyDescent="0.2">
      <c r="A2380" s="247">
        <v>11</v>
      </c>
      <c r="B2380" s="244">
        <f t="shared" si="2106"/>
        <v>110156300.01000001</v>
      </c>
      <c r="C2380" s="246">
        <f t="shared" ref="C2380" si="2165">+C2379+100</f>
        <v>156300.01</v>
      </c>
      <c r="D2380" s="246">
        <v>28426</v>
      </c>
    </row>
    <row r="2381" spans="1:4" x14ac:dyDescent="0.2">
      <c r="A2381" s="247">
        <v>11</v>
      </c>
      <c r="B2381" s="244">
        <f t="shared" si="2106"/>
        <v>110156400.01000001</v>
      </c>
      <c r="C2381" s="246">
        <f t="shared" ref="C2381" si="2166">+C2380+100</f>
        <v>156400.01</v>
      </c>
      <c r="D2381" s="246">
        <v>28231</v>
      </c>
    </row>
    <row r="2382" spans="1:4" x14ac:dyDescent="0.2">
      <c r="A2382" s="247">
        <v>11</v>
      </c>
      <c r="B2382" s="244">
        <f t="shared" si="2106"/>
        <v>110156500.01000001</v>
      </c>
      <c r="C2382" s="246">
        <f t="shared" ref="C2382" si="2167">+C2381+100</f>
        <v>156500.01</v>
      </c>
      <c r="D2382" s="246">
        <v>28037</v>
      </c>
    </row>
    <row r="2383" spans="1:4" x14ac:dyDescent="0.2">
      <c r="A2383" s="247">
        <v>11</v>
      </c>
      <c r="B2383" s="244">
        <f t="shared" si="2106"/>
        <v>110156600.01000001</v>
      </c>
      <c r="C2383" s="246">
        <f t="shared" ref="C2383" si="2168">+C2382+100</f>
        <v>156600.01</v>
      </c>
      <c r="D2383" s="246">
        <v>27844</v>
      </c>
    </row>
    <row r="2384" spans="1:4" x14ac:dyDescent="0.2">
      <c r="A2384" s="247">
        <v>11</v>
      </c>
      <c r="B2384" s="244">
        <f t="shared" si="2106"/>
        <v>110156700.01000001</v>
      </c>
      <c r="C2384" s="246">
        <f t="shared" ref="C2384" si="2169">+C2383+100</f>
        <v>156700.01</v>
      </c>
      <c r="D2384" s="246">
        <v>27651</v>
      </c>
    </row>
    <row r="2385" spans="1:4" x14ac:dyDescent="0.2">
      <c r="A2385" s="247">
        <v>11</v>
      </c>
      <c r="B2385" s="244">
        <f t="shared" si="2106"/>
        <v>110156800.01000001</v>
      </c>
      <c r="C2385" s="246">
        <f t="shared" ref="C2385" si="2170">+C2384+100</f>
        <v>156800.01</v>
      </c>
      <c r="D2385" s="246">
        <v>27458</v>
      </c>
    </row>
    <row r="2386" spans="1:4" x14ac:dyDescent="0.2">
      <c r="A2386" s="247">
        <v>11</v>
      </c>
      <c r="B2386" s="244">
        <f t="shared" ref="B2386:B2449" si="2171">+A2386*10000000+C2386</f>
        <v>110156900.01000001</v>
      </c>
      <c r="C2386" s="246">
        <f t="shared" ref="C2386" si="2172">+C2385+100</f>
        <v>156900.01</v>
      </c>
      <c r="D2386" s="246">
        <v>27266</v>
      </c>
    </row>
    <row r="2387" spans="1:4" x14ac:dyDescent="0.2">
      <c r="A2387" s="247">
        <v>11</v>
      </c>
      <c r="B2387" s="244">
        <f t="shared" si="2171"/>
        <v>110157000.01000001</v>
      </c>
      <c r="C2387" s="246">
        <f t="shared" ref="C2387" si="2173">+C2386+100</f>
        <v>157000.01</v>
      </c>
      <c r="D2387" s="246">
        <v>27074</v>
      </c>
    </row>
    <row r="2388" spans="1:4" x14ac:dyDescent="0.2">
      <c r="A2388" s="247">
        <v>11</v>
      </c>
      <c r="B2388" s="244">
        <f t="shared" si="2171"/>
        <v>110157100.01000001</v>
      </c>
      <c r="C2388" s="246">
        <f t="shared" ref="C2388" si="2174">+C2387+100</f>
        <v>157100.01</v>
      </c>
      <c r="D2388" s="246">
        <v>26883</v>
      </c>
    </row>
    <row r="2389" spans="1:4" x14ac:dyDescent="0.2">
      <c r="A2389" s="247">
        <v>11</v>
      </c>
      <c r="B2389" s="244">
        <f t="shared" si="2171"/>
        <v>110157200.01000001</v>
      </c>
      <c r="C2389" s="246">
        <f t="shared" ref="C2389" si="2175">+C2388+100</f>
        <v>157200.01</v>
      </c>
      <c r="D2389" s="246">
        <v>26692</v>
      </c>
    </row>
    <row r="2390" spans="1:4" x14ac:dyDescent="0.2">
      <c r="A2390" s="247">
        <v>11</v>
      </c>
      <c r="B2390" s="244">
        <f t="shared" si="2171"/>
        <v>110157300.01000001</v>
      </c>
      <c r="C2390" s="246">
        <f t="shared" ref="C2390" si="2176">+C2389+100</f>
        <v>157300.01</v>
      </c>
      <c r="D2390" s="246">
        <v>26501</v>
      </c>
    </row>
    <row r="2391" spans="1:4" x14ac:dyDescent="0.2">
      <c r="A2391" s="247">
        <v>11</v>
      </c>
      <c r="B2391" s="244">
        <f t="shared" si="2171"/>
        <v>110157400.01000001</v>
      </c>
      <c r="C2391" s="246">
        <f t="shared" ref="C2391" si="2177">+C2390+100</f>
        <v>157400.01</v>
      </c>
      <c r="D2391" s="246">
        <v>26311</v>
      </c>
    </row>
    <row r="2392" spans="1:4" x14ac:dyDescent="0.2">
      <c r="A2392" s="247">
        <v>11</v>
      </c>
      <c r="B2392" s="244">
        <f t="shared" si="2171"/>
        <v>110157500.01000001</v>
      </c>
      <c r="C2392" s="246">
        <f t="shared" ref="C2392" si="2178">+C2391+100</f>
        <v>157500.01</v>
      </c>
      <c r="D2392" s="246">
        <v>26122</v>
      </c>
    </row>
    <row r="2393" spans="1:4" x14ac:dyDescent="0.2">
      <c r="A2393" s="247">
        <v>11</v>
      </c>
      <c r="B2393" s="244">
        <f t="shared" si="2171"/>
        <v>110157600.01000001</v>
      </c>
      <c r="C2393" s="246">
        <f t="shared" ref="C2393" si="2179">+C2392+100</f>
        <v>157600.01</v>
      </c>
      <c r="D2393" s="246">
        <v>25933</v>
      </c>
    </row>
    <row r="2394" spans="1:4" x14ac:dyDescent="0.2">
      <c r="A2394" s="247">
        <v>11</v>
      </c>
      <c r="B2394" s="244">
        <f t="shared" si="2171"/>
        <v>110157700.01000001</v>
      </c>
      <c r="C2394" s="246">
        <f t="shared" ref="C2394" si="2180">+C2393+100</f>
        <v>157700.01</v>
      </c>
      <c r="D2394" s="246">
        <v>25744</v>
      </c>
    </row>
    <row r="2395" spans="1:4" x14ac:dyDescent="0.2">
      <c r="A2395" s="247">
        <v>11</v>
      </c>
      <c r="B2395" s="244">
        <f t="shared" si="2171"/>
        <v>110157800.01000001</v>
      </c>
      <c r="C2395" s="246">
        <f t="shared" ref="C2395" si="2181">+C2394+100</f>
        <v>157800.01</v>
      </c>
      <c r="D2395" s="246">
        <v>25556</v>
      </c>
    </row>
    <row r="2396" spans="1:4" x14ac:dyDescent="0.2">
      <c r="A2396" s="247">
        <v>11</v>
      </c>
      <c r="B2396" s="244">
        <f t="shared" si="2171"/>
        <v>110157900.01000001</v>
      </c>
      <c r="C2396" s="246">
        <f t="shared" ref="C2396" si="2182">+C2395+100</f>
        <v>157900.01</v>
      </c>
      <c r="D2396" s="246">
        <v>25368</v>
      </c>
    </row>
    <row r="2397" spans="1:4" x14ac:dyDescent="0.2">
      <c r="A2397" s="247">
        <v>11</v>
      </c>
      <c r="B2397" s="244">
        <f t="shared" si="2171"/>
        <v>110158000.01000001</v>
      </c>
      <c r="C2397" s="246">
        <f t="shared" ref="C2397" si="2183">+C2396+100</f>
        <v>158000.01</v>
      </c>
      <c r="D2397" s="246">
        <v>25181</v>
      </c>
    </row>
    <row r="2398" spans="1:4" x14ac:dyDescent="0.2">
      <c r="A2398" s="247">
        <v>11</v>
      </c>
      <c r="B2398" s="244">
        <f t="shared" si="2171"/>
        <v>110158100.01000001</v>
      </c>
      <c r="C2398" s="246">
        <f t="shared" ref="C2398" si="2184">+C2397+100</f>
        <v>158100.01</v>
      </c>
      <c r="D2398" s="246">
        <v>24994</v>
      </c>
    </row>
    <row r="2399" spans="1:4" x14ac:dyDescent="0.2">
      <c r="A2399" s="247">
        <v>11</v>
      </c>
      <c r="B2399" s="244">
        <f t="shared" si="2171"/>
        <v>110158200.01000001</v>
      </c>
      <c r="C2399" s="246">
        <f t="shared" ref="C2399" si="2185">+C2398+100</f>
        <v>158200.01</v>
      </c>
      <c r="D2399" s="246">
        <v>24807</v>
      </c>
    </row>
    <row r="2400" spans="1:4" x14ac:dyDescent="0.2">
      <c r="A2400" s="247">
        <v>11</v>
      </c>
      <c r="B2400" s="244">
        <f t="shared" si="2171"/>
        <v>110158300.01000001</v>
      </c>
      <c r="C2400" s="246">
        <f t="shared" ref="C2400" si="2186">+C2399+100</f>
        <v>158300.01</v>
      </c>
      <c r="D2400" s="246">
        <v>24621</v>
      </c>
    </row>
    <row r="2401" spans="1:4" x14ac:dyDescent="0.2">
      <c r="A2401" s="247">
        <v>11</v>
      </c>
      <c r="B2401" s="244">
        <f t="shared" si="2171"/>
        <v>110158400.01000001</v>
      </c>
      <c r="C2401" s="246">
        <f t="shared" ref="C2401" si="2187">+C2400+100</f>
        <v>158400.01</v>
      </c>
      <c r="D2401" s="246">
        <v>24435</v>
      </c>
    </row>
    <row r="2402" spans="1:4" x14ac:dyDescent="0.2">
      <c r="A2402" s="247">
        <v>11</v>
      </c>
      <c r="B2402" s="244">
        <f t="shared" si="2171"/>
        <v>110158500.01000001</v>
      </c>
      <c r="C2402" s="246">
        <f t="shared" ref="C2402" si="2188">+C2401+100</f>
        <v>158500.01</v>
      </c>
      <c r="D2402" s="246">
        <v>24249</v>
      </c>
    </row>
    <row r="2403" spans="1:4" x14ac:dyDescent="0.2">
      <c r="A2403" s="247">
        <v>11</v>
      </c>
      <c r="B2403" s="244">
        <f t="shared" si="2171"/>
        <v>110158600.01000001</v>
      </c>
      <c r="C2403" s="246">
        <f t="shared" ref="C2403" si="2189">+C2402+100</f>
        <v>158600.01</v>
      </c>
      <c r="D2403" s="246">
        <v>24064</v>
      </c>
    </row>
    <row r="2404" spans="1:4" x14ac:dyDescent="0.2">
      <c r="A2404" s="247">
        <v>11</v>
      </c>
      <c r="B2404" s="244">
        <f t="shared" si="2171"/>
        <v>110158700.01000001</v>
      </c>
      <c r="C2404" s="246">
        <f t="shared" ref="C2404" si="2190">+C2403+100</f>
        <v>158700.01</v>
      </c>
      <c r="D2404" s="246">
        <v>23879</v>
      </c>
    </row>
    <row r="2405" spans="1:4" x14ac:dyDescent="0.2">
      <c r="A2405" s="247">
        <v>11</v>
      </c>
      <c r="B2405" s="244">
        <f t="shared" si="2171"/>
        <v>110158800.01000001</v>
      </c>
      <c r="C2405" s="246">
        <f t="shared" ref="C2405" si="2191">+C2404+100</f>
        <v>158800.01</v>
      </c>
      <c r="D2405" s="246">
        <v>23695</v>
      </c>
    </row>
    <row r="2406" spans="1:4" x14ac:dyDescent="0.2">
      <c r="A2406" s="247">
        <v>11</v>
      </c>
      <c r="B2406" s="244">
        <f t="shared" si="2171"/>
        <v>110158900.01000001</v>
      </c>
      <c r="C2406" s="246">
        <f t="shared" ref="C2406" si="2192">+C2405+100</f>
        <v>158900.01</v>
      </c>
      <c r="D2406" s="246">
        <v>23511</v>
      </c>
    </row>
    <row r="2407" spans="1:4" x14ac:dyDescent="0.2">
      <c r="A2407" s="247">
        <v>11</v>
      </c>
      <c r="B2407" s="244">
        <f t="shared" si="2171"/>
        <v>110159000.01000001</v>
      </c>
      <c r="C2407" s="246">
        <f t="shared" ref="C2407" si="2193">+C2406+100</f>
        <v>159000.01</v>
      </c>
      <c r="D2407" s="246">
        <v>23327</v>
      </c>
    </row>
    <row r="2408" spans="1:4" x14ac:dyDescent="0.2">
      <c r="A2408" s="247">
        <v>11</v>
      </c>
      <c r="B2408" s="244">
        <f t="shared" si="2171"/>
        <v>110159100.01000001</v>
      </c>
      <c r="C2408" s="246">
        <f t="shared" ref="C2408" si="2194">+C2407+100</f>
        <v>159100.01</v>
      </c>
      <c r="D2408" s="246">
        <v>23143</v>
      </c>
    </row>
    <row r="2409" spans="1:4" x14ac:dyDescent="0.2">
      <c r="A2409" s="247">
        <v>11</v>
      </c>
      <c r="B2409" s="244">
        <f t="shared" si="2171"/>
        <v>110159200.01000001</v>
      </c>
      <c r="C2409" s="246">
        <f t="shared" ref="C2409" si="2195">+C2408+100</f>
        <v>159200.01</v>
      </c>
      <c r="D2409" s="246">
        <v>22960</v>
      </c>
    </row>
    <row r="2410" spans="1:4" x14ac:dyDescent="0.2">
      <c r="A2410" s="247">
        <v>11</v>
      </c>
      <c r="B2410" s="244">
        <f t="shared" si="2171"/>
        <v>110159300.01000001</v>
      </c>
      <c r="C2410" s="246">
        <f t="shared" ref="C2410" si="2196">+C2409+100</f>
        <v>159300.01</v>
      </c>
      <c r="D2410" s="246">
        <v>22778</v>
      </c>
    </row>
    <row r="2411" spans="1:4" x14ac:dyDescent="0.2">
      <c r="A2411" s="247">
        <v>11</v>
      </c>
      <c r="B2411" s="244">
        <f t="shared" si="2171"/>
        <v>110159400.01000001</v>
      </c>
      <c r="C2411" s="246">
        <f t="shared" ref="C2411" si="2197">+C2410+100</f>
        <v>159400.01</v>
      </c>
      <c r="D2411" s="246">
        <v>22595</v>
      </c>
    </row>
    <row r="2412" spans="1:4" x14ac:dyDescent="0.2">
      <c r="A2412" s="247">
        <v>11</v>
      </c>
      <c r="B2412" s="244">
        <f t="shared" si="2171"/>
        <v>110159500.01000001</v>
      </c>
      <c r="C2412" s="246">
        <f t="shared" ref="C2412" si="2198">+C2411+100</f>
        <v>159500.01</v>
      </c>
      <c r="D2412" s="246">
        <v>22413</v>
      </c>
    </row>
    <row r="2413" spans="1:4" x14ac:dyDescent="0.2">
      <c r="A2413" s="247">
        <v>11</v>
      </c>
      <c r="B2413" s="244">
        <f t="shared" si="2171"/>
        <v>110159600.01000001</v>
      </c>
      <c r="C2413" s="246">
        <f t="shared" ref="C2413" si="2199">+C2412+100</f>
        <v>159600.01</v>
      </c>
      <c r="D2413" s="246">
        <v>22231</v>
      </c>
    </row>
    <row r="2414" spans="1:4" x14ac:dyDescent="0.2">
      <c r="A2414" s="247">
        <v>11</v>
      </c>
      <c r="B2414" s="244">
        <f t="shared" si="2171"/>
        <v>110159700.01000001</v>
      </c>
      <c r="C2414" s="246">
        <f t="shared" ref="C2414" si="2200">+C2413+100</f>
        <v>159700.01</v>
      </c>
      <c r="D2414" s="246">
        <v>22050</v>
      </c>
    </row>
    <row r="2415" spans="1:4" x14ac:dyDescent="0.2">
      <c r="A2415" s="247">
        <v>11</v>
      </c>
      <c r="B2415" s="244">
        <f t="shared" si="2171"/>
        <v>110159800.01000001</v>
      </c>
      <c r="C2415" s="246">
        <f t="shared" ref="C2415" si="2201">+C2414+100</f>
        <v>159800.01</v>
      </c>
      <c r="D2415" s="246">
        <v>21869</v>
      </c>
    </row>
    <row r="2416" spans="1:4" x14ac:dyDescent="0.2">
      <c r="A2416" s="247">
        <v>11</v>
      </c>
      <c r="B2416" s="244">
        <f t="shared" si="2171"/>
        <v>110159900.01000001</v>
      </c>
      <c r="C2416" s="246">
        <f t="shared" ref="C2416" si="2202">+C2415+100</f>
        <v>159900.01</v>
      </c>
      <c r="D2416" s="246">
        <v>21688</v>
      </c>
    </row>
    <row r="2417" spans="1:4" x14ac:dyDescent="0.2">
      <c r="A2417" s="247">
        <v>11</v>
      </c>
      <c r="B2417" s="244">
        <f t="shared" si="2171"/>
        <v>110160000.01000001</v>
      </c>
      <c r="C2417" s="246">
        <f t="shared" ref="C2417" si="2203">+C2416+100</f>
        <v>160000.01</v>
      </c>
      <c r="D2417" s="246">
        <v>21507</v>
      </c>
    </row>
    <row r="2418" spans="1:4" x14ac:dyDescent="0.2">
      <c r="A2418" s="247">
        <v>11</v>
      </c>
      <c r="B2418" s="244">
        <f t="shared" si="2171"/>
        <v>110160100.01000001</v>
      </c>
      <c r="C2418" s="246">
        <f t="shared" ref="C2418" si="2204">+C2417+100</f>
        <v>160100.01</v>
      </c>
      <c r="D2418" s="246">
        <v>21327</v>
      </c>
    </row>
    <row r="2419" spans="1:4" x14ac:dyDescent="0.2">
      <c r="A2419" s="247">
        <v>11</v>
      </c>
      <c r="B2419" s="244">
        <f t="shared" si="2171"/>
        <v>110160200.01000001</v>
      </c>
      <c r="C2419" s="246">
        <f t="shared" ref="C2419" si="2205">+C2418+100</f>
        <v>160200.01</v>
      </c>
      <c r="D2419" s="246">
        <v>21147</v>
      </c>
    </row>
    <row r="2420" spans="1:4" x14ac:dyDescent="0.2">
      <c r="A2420" s="247">
        <v>11</v>
      </c>
      <c r="B2420" s="244">
        <f t="shared" si="2171"/>
        <v>110160300.01000001</v>
      </c>
      <c r="C2420" s="246">
        <f t="shared" ref="C2420" si="2206">+C2419+100</f>
        <v>160300.01</v>
      </c>
      <c r="D2420" s="246">
        <v>20968</v>
      </c>
    </row>
    <row r="2421" spans="1:4" x14ac:dyDescent="0.2">
      <c r="A2421" s="247">
        <v>11</v>
      </c>
      <c r="B2421" s="244">
        <f t="shared" si="2171"/>
        <v>110160400.01000001</v>
      </c>
      <c r="C2421" s="246">
        <f t="shared" ref="C2421" si="2207">+C2420+100</f>
        <v>160400.01</v>
      </c>
      <c r="D2421" s="246">
        <v>20788</v>
      </c>
    </row>
    <row r="2422" spans="1:4" x14ac:dyDescent="0.2">
      <c r="A2422" s="247">
        <v>11</v>
      </c>
      <c r="B2422" s="244">
        <f t="shared" si="2171"/>
        <v>110160500.01000001</v>
      </c>
      <c r="C2422" s="246">
        <f t="shared" ref="C2422" si="2208">+C2421+100</f>
        <v>160500.01</v>
      </c>
      <c r="D2422" s="246">
        <v>20609</v>
      </c>
    </row>
    <row r="2423" spans="1:4" x14ac:dyDescent="0.2">
      <c r="A2423" s="247">
        <v>11</v>
      </c>
      <c r="B2423" s="244">
        <f t="shared" si="2171"/>
        <v>110160600.01000001</v>
      </c>
      <c r="C2423" s="246">
        <f t="shared" ref="C2423" si="2209">+C2422+100</f>
        <v>160600.01</v>
      </c>
      <c r="D2423" s="246">
        <v>20430</v>
      </c>
    </row>
    <row r="2424" spans="1:4" x14ac:dyDescent="0.2">
      <c r="A2424" s="247">
        <v>11</v>
      </c>
      <c r="B2424" s="244">
        <f t="shared" si="2171"/>
        <v>110160700.01000001</v>
      </c>
      <c r="C2424" s="246">
        <f t="shared" ref="C2424" si="2210">+C2423+100</f>
        <v>160700.01</v>
      </c>
      <c r="D2424" s="246">
        <v>20252</v>
      </c>
    </row>
    <row r="2425" spans="1:4" x14ac:dyDescent="0.2">
      <c r="A2425" s="247">
        <v>11</v>
      </c>
      <c r="B2425" s="244">
        <f t="shared" si="2171"/>
        <v>110160800.01000001</v>
      </c>
      <c r="C2425" s="246">
        <f t="shared" ref="C2425" si="2211">+C2424+100</f>
        <v>160800.01</v>
      </c>
      <c r="D2425" s="246">
        <v>20074</v>
      </c>
    </row>
    <row r="2426" spans="1:4" x14ac:dyDescent="0.2">
      <c r="A2426" s="247">
        <v>11</v>
      </c>
      <c r="B2426" s="244">
        <f t="shared" si="2171"/>
        <v>110160900.01000001</v>
      </c>
      <c r="C2426" s="246">
        <f t="shared" ref="C2426" si="2212">+C2425+100</f>
        <v>160900.01</v>
      </c>
      <c r="D2426" s="246">
        <v>19896</v>
      </c>
    </row>
    <row r="2427" spans="1:4" x14ac:dyDescent="0.2">
      <c r="A2427" s="247">
        <v>11</v>
      </c>
      <c r="B2427" s="244">
        <f t="shared" si="2171"/>
        <v>110161000.01000001</v>
      </c>
      <c r="C2427" s="246">
        <f t="shared" ref="C2427" si="2213">+C2426+100</f>
        <v>161000.01</v>
      </c>
      <c r="D2427" s="246">
        <v>19718</v>
      </c>
    </row>
    <row r="2428" spans="1:4" x14ac:dyDescent="0.2">
      <c r="A2428" s="247">
        <v>11</v>
      </c>
      <c r="B2428" s="244">
        <f t="shared" si="2171"/>
        <v>110161100.01000001</v>
      </c>
      <c r="C2428" s="246">
        <f t="shared" ref="C2428" si="2214">+C2427+100</f>
        <v>161100.01</v>
      </c>
      <c r="D2428" s="246">
        <v>19541</v>
      </c>
    </row>
    <row r="2429" spans="1:4" x14ac:dyDescent="0.2">
      <c r="A2429" s="247">
        <v>11</v>
      </c>
      <c r="B2429" s="244">
        <f t="shared" si="2171"/>
        <v>110161200.01000001</v>
      </c>
      <c r="C2429" s="246">
        <f t="shared" ref="C2429" si="2215">+C2428+100</f>
        <v>161200.01</v>
      </c>
      <c r="D2429" s="246">
        <v>19364</v>
      </c>
    </row>
    <row r="2430" spans="1:4" x14ac:dyDescent="0.2">
      <c r="A2430" s="247">
        <v>11</v>
      </c>
      <c r="B2430" s="244">
        <f t="shared" si="2171"/>
        <v>110161300.01000001</v>
      </c>
      <c r="C2430" s="246">
        <f t="shared" ref="C2430" si="2216">+C2429+100</f>
        <v>161300.01</v>
      </c>
      <c r="D2430" s="246">
        <v>19187</v>
      </c>
    </row>
    <row r="2431" spans="1:4" x14ac:dyDescent="0.2">
      <c r="A2431" s="247">
        <v>11</v>
      </c>
      <c r="B2431" s="244">
        <f t="shared" si="2171"/>
        <v>110161400.01000001</v>
      </c>
      <c r="C2431" s="246">
        <f t="shared" ref="C2431" si="2217">+C2430+100</f>
        <v>161400.01</v>
      </c>
      <c r="D2431" s="246">
        <v>19010</v>
      </c>
    </row>
    <row r="2432" spans="1:4" x14ac:dyDescent="0.2">
      <c r="A2432" s="247">
        <v>11</v>
      </c>
      <c r="B2432" s="244">
        <f t="shared" si="2171"/>
        <v>110161500.01000001</v>
      </c>
      <c r="C2432" s="246">
        <f t="shared" ref="C2432" si="2218">+C2431+100</f>
        <v>161500.01</v>
      </c>
      <c r="D2432" s="246">
        <v>18834</v>
      </c>
    </row>
    <row r="2433" spans="1:4" x14ac:dyDescent="0.2">
      <c r="A2433" s="247">
        <v>11</v>
      </c>
      <c r="B2433" s="244">
        <f t="shared" si="2171"/>
        <v>110161600.01000001</v>
      </c>
      <c r="C2433" s="246">
        <f t="shared" ref="C2433" si="2219">+C2432+100</f>
        <v>161600.01</v>
      </c>
      <c r="D2433" s="246">
        <v>18658</v>
      </c>
    </row>
    <row r="2434" spans="1:4" x14ac:dyDescent="0.2">
      <c r="A2434" s="247">
        <v>11</v>
      </c>
      <c r="B2434" s="244">
        <f t="shared" si="2171"/>
        <v>110161700.01000001</v>
      </c>
      <c r="C2434" s="246">
        <f t="shared" ref="C2434" si="2220">+C2433+100</f>
        <v>161700.01</v>
      </c>
      <c r="D2434" s="246">
        <v>18482</v>
      </c>
    </row>
    <row r="2435" spans="1:4" x14ac:dyDescent="0.2">
      <c r="A2435" s="247">
        <v>11</v>
      </c>
      <c r="B2435" s="244">
        <f t="shared" si="2171"/>
        <v>110161800.01000001</v>
      </c>
      <c r="C2435" s="246">
        <f t="shared" ref="C2435" si="2221">+C2434+100</f>
        <v>161800.01</v>
      </c>
      <c r="D2435" s="246">
        <v>18307</v>
      </c>
    </row>
    <row r="2436" spans="1:4" x14ac:dyDescent="0.2">
      <c r="A2436" s="247">
        <v>11</v>
      </c>
      <c r="B2436" s="244">
        <f t="shared" si="2171"/>
        <v>110161900.01000001</v>
      </c>
      <c r="C2436" s="246">
        <f t="shared" ref="C2436" si="2222">+C2435+100</f>
        <v>161900.01</v>
      </c>
      <c r="D2436" s="246">
        <v>18132</v>
      </c>
    </row>
    <row r="2437" spans="1:4" x14ac:dyDescent="0.2">
      <c r="A2437" s="247">
        <v>11</v>
      </c>
      <c r="B2437" s="244">
        <f t="shared" si="2171"/>
        <v>110162000.01000001</v>
      </c>
      <c r="C2437" s="246">
        <f t="shared" ref="C2437" si="2223">+C2436+100</f>
        <v>162000.01</v>
      </c>
      <c r="D2437" s="246">
        <v>17957</v>
      </c>
    </row>
    <row r="2438" spans="1:4" x14ac:dyDescent="0.2">
      <c r="A2438" s="247">
        <v>11</v>
      </c>
      <c r="B2438" s="244">
        <f t="shared" si="2171"/>
        <v>110162100.01000001</v>
      </c>
      <c r="C2438" s="246">
        <f t="shared" ref="C2438" si="2224">+C2437+100</f>
        <v>162100.01</v>
      </c>
      <c r="D2438" s="246">
        <v>17782</v>
      </c>
    </row>
    <row r="2439" spans="1:4" x14ac:dyDescent="0.2">
      <c r="A2439" s="247">
        <v>11</v>
      </c>
      <c r="B2439" s="244">
        <f t="shared" si="2171"/>
        <v>110162200.01000001</v>
      </c>
      <c r="C2439" s="246">
        <f t="shared" ref="C2439" si="2225">+C2438+100</f>
        <v>162200.01</v>
      </c>
      <c r="D2439" s="246">
        <v>17607</v>
      </c>
    </row>
    <row r="2440" spans="1:4" x14ac:dyDescent="0.2">
      <c r="A2440" s="247">
        <v>11</v>
      </c>
      <c r="B2440" s="244">
        <f t="shared" si="2171"/>
        <v>110162300.01000001</v>
      </c>
      <c r="C2440" s="246">
        <f t="shared" ref="C2440" si="2226">+C2439+100</f>
        <v>162300.01</v>
      </c>
      <c r="D2440" s="246">
        <v>17433</v>
      </c>
    </row>
    <row r="2441" spans="1:4" x14ac:dyDescent="0.2">
      <c r="A2441" s="247">
        <v>11</v>
      </c>
      <c r="B2441" s="244">
        <f t="shared" si="2171"/>
        <v>110162400.01000001</v>
      </c>
      <c r="C2441" s="246">
        <f t="shared" ref="C2441" si="2227">+C2440+100</f>
        <v>162400.01</v>
      </c>
      <c r="D2441" s="246">
        <v>17259</v>
      </c>
    </row>
    <row r="2442" spans="1:4" x14ac:dyDescent="0.2">
      <c r="A2442" s="247">
        <v>11</v>
      </c>
      <c r="B2442" s="244">
        <f t="shared" si="2171"/>
        <v>110162500.01000001</v>
      </c>
      <c r="C2442" s="246">
        <f t="shared" ref="C2442" si="2228">+C2441+100</f>
        <v>162500.01</v>
      </c>
      <c r="D2442" s="246">
        <v>17085</v>
      </c>
    </row>
    <row r="2443" spans="1:4" x14ac:dyDescent="0.2">
      <c r="A2443" s="247">
        <v>11</v>
      </c>
      <c r="B2443" s="244">
        <f t="shared" si="2171"/>
        <v>110162600.01000001</v>
      </c>
      <c r="C2443" s="246">
        <f t="shared" ref="C2443" si="2229">+C2442+100</f>
        <v>162600.01</v>
      </c>
      <c r="D2443" s="246">
        <v>16911</v>
      </c>
    </row>
    <row r="2444" spans="1:4" x14ac:dyDescent="0.2">
      <c r="A2444" s="247">
        <v>11</v>
      </c>
      <c r="B2444" s="244">
        <f t="shared" si="2171"/>
        <v>110162700.01000001</v>
      </c>
      <c r="C2444" s="246">
        <f t="shared" ref="C2444" si="2230">+C2443+100</f>
        <v>162700.01</v>
      </c>
      <c r="D2444" s="246">
        <v>16738</v>
      </c>
    </row>
    <row r="2445" spans="1:4" x14ac:dyDescent="0.2">
      <c r="A2445" s="247">
        <v>11</v>
      </c>
      <c r="B2445" s="244">
        <f t="shared" si="2171"/>
        <v>110162800.01000001</v>
      </c>
      <c r="C2445" s="246">
        <f t="shared" ref="C2445" si="2231">+C2444+100</f>
        <v>162800.01</v>
      </c>
      <c r="D2445" s="246">
        <v>16565</v>
      </c>
    </row>
    <row r="2446" spans="1:4" x14ac:dyDescent="0.2">
      <c r="A2446" s="247">
        <v>11</v>
      </c>
      <c r="B2446" s="244">
        <f t="shared" si="2171"/>
        <v>110162900.01000001</v>
      </c>
      <c r="C2446" s="246">
        <f t="shared" ref="C2446" si="2232">+C2445+100</f>
        <v>162900.01</v>
      </c>
      <c r="D2446" s="246">
        <v>16392</v>
      </c>
    </row>
    <row r="2447" spans="1:4" x14ac:dyDescent="0.2">
      <c r="A2447" s="247">
        <v>11</v>
      </c>
      <c r="B2447" s="244">
        <f t="shared" si="2171"/>
        <v>110163000.01000001</v>
      </c>
      <c r="C2447" s="246">
        <f t="shared" ref="C2447" si="2233">+C2446+100</f>
        <v>163000.01</v>
      </c>
      <c r="D2447" s="246">
        <v>16219</v>
      </c>
    </row>
    <row r="2448" spans="1:4" x14ac:dyDescent="0.2">
      <c r="A2448" s="247">
        <v>11</v>
      </c>
      <c r="B2448" s="244">
        <f t="shared" si="2171"/>
        <v>110163100.01000001</v>
      </c>
      <c r="C2448" s="246">
        <f t="shared" ref="C2448" si="2234">+C2447+100</f>
        <v>163100.01</v>
      </c>
      <c r="D2448" s="246">
        <v>16047</v>
      </c>
    </row>
    <row r="2449" spans="1:4" x14ac:dyDescent="0.2">
      <c r="A2449" s="247">
        <v>11</v>
      </c>
      <c r="B2449" s="244">
        <f t="shared" si="2171"/>
        <v>110163200.01000001</v>
      </c>
      <c r="C2449" s="246">
        <f t="shared" ref="C2449" si="2235">+C2448+100</f>
        <v>163200.01</v>
      </c>
      <c r="D2449" s="246">
        <v>15875</v>
      </c>
    </row>
    <row r="2450" spans="1:4" x14ac:dyDescent="0.2">
      <c r="A2450" s="247">
        <v>11</v>
      </c>
      <c r="B2450" s="244">
        <f t="shared" ref="B2450:B2513" si="2236">+A2450*10000000+C2450</f>
        <v>110163300.01000001</v>
      </c>
      <c r="C2450" s="246">
        <f t="shared" ref="C2450" si="2237">+C2449+100</f>
        <v>163300.01</v>
      </c>
      <c r="D2450" s="246">
        <v>15703</v>
      </c>
    </row>
    <row r="2451" spans="1:4" x14ac:dyDescent="0.2">
      <c r="A2451" s="247">
        <v>11</v>
      </c>
      <c r="B2451" s="244">
        <f t="shared" si="2236"/>
        <v>110163400.01000001</v>
      </c>
      <c r="C2451" s="246">
        <f t="shared" ref="C2451" si="2238">+C2450+100</f>
        <v>163400.01</v>
      </c>
      <c r="D2451" s="246">
        <v>15531</v>
      </c>
    </row>
    <row r="2452" spans="1:4" x14ac:dyDescent="0.2">
      <c r="A2452" s="247">
        <v>11</v>
      </c>
      <c r="B2452" s="244">
        <f t="shared" si="2236"/>
        <v>110163500.01000001</v>
      </c>
      <c r="C2452" s="246">
        <f t="shared" ref="C2452" si="2239">+C2451+100</f>
        <v>163500.01</v>
      </c>
      <c r="D2452" s="246">
        <v>15359</v>
      </c>
    </row>
    <row r="2453" spans="1:4" x14ac:dyDescent="0.2">
      <c r="A2453" s="247">
        <v>11</v>
      </c>
      <c r="B2453" s="244">
        <f t="shared" si="2236"/>
        <v>110163600.01000001</v>
      </c>
      <c r="C2453" s="246">
        <f t="shared" ref="C2453" si="2240">+C2452+100</f>
        <v>163600.01</v>
      </c>
      <c r="D2453" s="246">
        <v>15188</v>
      </c>
    </row>
    <row r="2454" spans="1:4" x14ac:dyDescent="0.2">
      <c r="A2454" s="247">
        <v>11</v>
      </c>
      <c r="B2454" s="244">
        <f t="shared" si="2236"/>
        <v>110163700.01000001</v>
      </c>
      <c r="C2454" s="246">
        <f t="shared" ref="C2454" si="2241">+C2453+100</f>
        <v>163700.01</v>
      </c>
      <c r="D2454" s="246">
        <v>15017</v>
      </c>
    </row>
    <row r="2455" spans="1:4" x14ac:dyDescent="0.2">
      <c r="A2455" s="247">
        <v>11</v>
      </c>
      <c r="B2455" s="244">
        <f t="shared" si="2236"/>
        <v>110163800.01000001</v>
      </c>
      <c r="C2455" s="246">
        <f t="shared" ref="C2455" si="2242">+C2454+100</f>
        <v>163800.01</v>
      </c>
      <c r="D2455" s="246">
        <v>14846</v>
      </c>
    </row>
    <row r="2456" spans="1:4" x14ac:dyDescent="0.2">
      <c r="A2456" s="247">
        <v>11</v>
      </c>
      <c r="B2456" s="244">
        <f t="shared" si="2236"/>
        <v>110163900.01000001</v>
      </c>
      <c r="C2456" s="246">
        <f t="shared" ref="C2456" si="2243">+C2455+100</f>
        <v>163900.01</v>
      </c>
      <c r="D2456" s="246">
        <v>14675</v>
      </c>
    </row>
    <row r="2457" spans="1:4" x14ac:dyDescent="0.2">
      <c r="A2457" s="247">
        <v>11</v>
      </c>
      <c r="B2457" s="244">
        <f t="shared" si="2236"/>
        <v>110164000.01000001</v>
      </c>
      <c r="C2457" s="246">
        <f t="shared" ref="C2457" si="2244">+C2456+100</f>
        <v>164000.01</v>
      </c>
      <c r="D2457" s="246">
        <v>14505</v>
      </c>
    </row>
    <row r="2458" spans="1:4" x14ac:dyDescent="0.2">
      <c r="A2458" s="247">
        <v>11</v>
      </c>
      <c r="B2458" s="244">
        <f t="shared" si="2236"/>
        <v>110164100.01000001</v>
      </c>
      <c r="C2458" s="246">
        <f t="shared" ref="C2458" si="2245">+C2457+100</f>
        <v>164100.01</v>
      </c>
      <c r="D2458" s="246">
        <v>14334</v>
      </c>
    </row>
    <row r="2459" spans="1:4" x14ac:dyDescent="0.2">
      <c r="A2459" s="247">
        <v>11</v>
      </c>
      <c r="B2459" s="244">
        <f t="shared" si="2236"/>
        <v>110164200.01000001</v>
      </c>
      <c r="C2459" s="246">
        <f t="shared" ref="C2459" si="2246">+C2458+100</f>
        <v>164200.01</v>
      </c>
      <c r="D2459" s="246">
        <v>14164</v>
      </c>
    </row>
    <row r="2460" spans="1:4" x14ac:dyDescent="0.2">
      <c r="A2460" s="247">
        <v>11</v>
      </c>
      <c r="B2460" s="244">
        <f t="shared" si="2236"/>
        <v>110164300.01000001</v>
      </c>
      <c r="C2460" s="246">
        <f t="shared" ref="C2460" si="2247">+C2459+100</f>
        <v>164300.01</v>
      </c>
      <c r="D2460" s="246">
        <v>13994</v>
      </c>
    </row>
    <row r="2461" spans="1:4" x14ac:dyDescent="0.2">
      <c r="A2461" s="247">
        <v>11</v>
      </c>
      <c r="B2461" s="244">
        <f t="shared" si="2236"/>
        <v>110164400.01000001</v>
      </c>
      <c r="C2461" s="246">
        <f t="shared" ref="C2461" si="2248">+C2460+100</f>
        <v>164400.01</v>
      </c>
      <c r="D2461" s="246">
        <v>13824</v>
      </c>
    </row>
    <row r="2462" spans="1:4" x14ac:dyDescent="0.2">
      <c r="A2462" s="247">
        <v>11</v>
      </c>
      <c r="B2462" s="244">
        <f t="shared" si="2236"/>
        <v>110164500.01000001</v>
      </c>
      <c r="C2462" s="246">
        <f t="shared" ref="C2462" si="2249">+C2461+100</f>
        <v>164500.01</v>
      </c>
      <c r="D2462" s="246">
        <v>13655</v>
      </c>
    </row>
    <row r="2463" spans="1:4" x14ac:dyDescent="0.2">
      <c r="A2463" s="247">
        <v>11</v>
      </c>
      <c r="B2463" s="244">
        <f t="shared" si="2236"/>
        <v>110164600.01000001</v>
      </c>
      <c r="C2463" s="246">
        <f t="shared" ref="C2463" si="2250">+C2462+100</f>
        <v>164600.01</v>
      </c>
      <c r="D2463" s="246">
        <v>13486</v>
      </c>
    </row>
    <row r="2464" spans="1:4" x14ac:dyDescent="0.2">
      <c r="A2464" s="247">
        <v>11</v>
      </c>
      <c r="B2464" s="244">
        <f t="shared" si="2236"/>
        <v>110164700.01000001</v>
      </c>
      <c r="C2464" s="246">
        <f t="shared" ref="C2464" si="2251">+C2463+100</f>
        <v>164700.01</v>
      </c>
      <c r="D2464" s="246">
        <v>13317</v>
      </c>
    </row>
    <row r="2465" spans="1:4" x14ac:dyDescent="0.2">
      <c r="A2465" s="247">
        <v>11</v>
      </c>
      <c r="B2465" s="244">
        <f t="shared" si="2236"/>
        <v>110164800.01000001</v>
      </c>
      <c r="C2465" s="246">
        <f t="shared" ref="C2465" si="2252">+C2464+100</f>
        <v>164800.01</v>
      </c>
      <c r="D2465" s="246">
        <v>13148</v>
      </c>
    </row>
    <row r="2466" spans="1:4" x14ac:dyDescent="0.2">
      <c r="A2466" s="247">
        <v>11</v>
      </c>
      <c r="B2466" s="244">
        <f t="shared" si="2236"/>
        <v>110164900.01000001</v>
      </c>
      <c r="C2466" s="246">
        <f t="shared" ref="C2466" si="2253">+C2465+100</f>
        <v>164900.01</v>
      </c>
      <c r="D2466" s="246">
        <v>12979</v>
      </c>
    </row>
    <row r="2467" spans="1:4" x14ac:dyDescent="0.2">
      <c r="A2467" s="247">
        <v>11</v>
      </c>
      <c r="B2467" s="244">
        <f t="shared" si="2236"/>
        <v>110165000.01000001</v>
      </c>
      <c r="C2467" s="246">
        <f t="shared" ref="C2467" si="2254">+C2466+100</f>
        <v>165000.01</v>
      </c>
      <c r="D2467" s="246">
        <v>12810</v>
      </c>
    </row>
    <row r="2468" spans="1:4" x14ac:dyDescent="0.2">
      <c r="A2468" s="247">
        <v>11</v>
      </c>
      <c r="B2468" s="244">
        <f t="shared" si="2236"/>
        <v>110165100.01000001</v>
      </c>
      <c r="C2468" s="246">
        <f t="shared" ref="C2468" si="2255">+C2467+100</f>
        <v>165100.01</v>
      </c>
      <c r="D2468" s="246">
        <v>12642</v>
      </c>
    </row>
    <row r="2469" spans="1:4" x14ac:dyDescent="0.2">
      <c r="A2469" s="247">
        <v>11</v>
      </c>
      <c r="B2469" s="244">
        <f t="shared" si="2236"/>
        <v>110165200.01000001</v>
      </c>
      <c r="C2469" s="246">
        <f t="shared" ref="C2469" si="2256">+C2468+100</f>
        <v>165200.01</v>
      </c>
      <c r="D2469" s="246">
        <v>12474</v>
      </c>
    </row>
    <row r="2470" spans="1:4" x14ac:dyDescent="0.2">
      <c r="A2470" s="247">
        <v>11</v>
      </c>
      <c r="B2470" s="244">
        <f t="shared" si="2236"/>
        <v>110165300.01000001</v>
      </c>
      <c r="C2470" s="246">
        <f t="shared" ref="C2470" si="2257">+C2469+100</f>
        <v>165300.01</v>
      </c>
      <c r="D2470" s="246">
        <v>12306</v>
      </c>
    </row>
    <row r="2471" spans="1:4" x14ac:dyDescent="0.2">
      <c r="A2471" s="247">
        <v>11</v>
      </c>
      <c r="B2471" s="244">
        <f t="shared" si="2236"/>
        <v>110165400.01000001</v>
      </c>
      <c r="C2471" s="246">
        <f t="shared" ref="C2471" si="2258">+C2470+100</f>
        <v>165400.01</v>
      </c>
      <c r="D2471" s="246">
        <v>12138</v>
      </c>
    </row>
    <row r="2472" spans="1:4" x14ac:dyDescent="0.2">
      <c r="A2472" s="247">
        <v>11</v>
      </c>
      <c r="B2472" s="244">
        <f t="shared" si="2236"/>
        <v>110165500.01000001</v>
      </c>
      <c r="C2472" s="246">
        <f t="shared" ref="C2472" si="2259">+C2471+100</f>
        <v>165500.01</v>
      </c>
      <c r="D2472" s="246">
        <v>11970</v>
      </c>
    </row>
    <row r="2473" spans="1:4" x14ac:dyDescent="0.2">
      <c r="A2473" s="247">
        <v>11</v>
      </c>
      <c r="B2473" s="244">
        <f t="shared" si="2236"/>
        <v>110165600.01000001</v>
      </c>
      <c r="C2473" s="246">
        <f t="shared" ref="C2473" si="2260">+C2472+100</f>
        <v>165600.01</v>
      </c>
      <c r="D2473" s="246">
        <v>11803</v>
      </c>
    </row>
    <row r="2474" spans="1:4" x14ac:dyDescent="0.2">
      <c r="A2474" s="247">
        <v>11</v>
      </c>
      <c r="B2474" s="244">
        <f t="shared" si="2236"/>
        <v>110165700.01000001</v>
      </c>
      <c r="C2474" s="246">
        <f t="shared" ref="C2474" si="2261">+C2473+100</f>
        <v>165700.01</v>
      </c>
      <c r="D2474" s="246">
        <v>11636</v>
      </c>
    </row>
    <row r="2475" spans="1:4" x14ac:dyDescent="0.2">
      <c r="A2475" s="247">
        <v>11</v>
      </c>
      <c r="B2475" s="244">
        <f t="shared" si="2236"/>
        <v>110165800.01000001</v>
      </c>
      <c r="C2475" s="246">
        <f t="shared" ref="C2475" si="2262">+C2474+100</f>
        <v>165800.01</v>
      </c>
      <c r="D2475" s="246">
        <v>11469</v>
      </c>
    </row>
    <row r="2476" spans="1:4" x14ac:dyDescent="0.2">
      <c r="A2476" s="247">
        <v>11</v>
      </c>
      <c r="B2476" s="244">
        <f t="shared" si="2236"/>
        <v>110165900.01000001</v>
      </c>
      <c r="C2476" s="246">
        <f t="shared" ref="C2476" si="2263">+C2475+100</f>
        <v>165900.01</v>
      </c>
      <c r="D2476" s="246">
        <v>11302</v>
      </c>
    </row>
    <row r="2477" spans="1:4" x14ac:dyDescent="0.2">
      <c r="A2477" s="247">
        <v>11</v>
      </c>
      <c r="B2477" s="244">
        <f t="shared" si="2236"/>
        <v>110166000.01000001</v>
      </c>
      <c r="C2477" s="246">
        <f t="shared" ref="C2477" si="2264">+C2476+100</f>
        <v>166000.01</v>
      </c>
      <c r="D2477" s="246">
        <v>11135</v>
      </c>
    </row>
    <row r="2478" spans="1:4" x14ac:dyDescent="0.2">
      <c r="A2478" s="247">
        <v>11</v>
      </c>
      <c r="B2478" s="244">
        <f t="shared" si="2236"/>
        <v>110166100.01000001</v>
      </c>
      <c r="C2478" s="246">
        <f t="shared" ref="C2478" si="2265">+C2477+100</f>
        <v>166100.01</v>
      </c>
      <c r="D2478" s="246">
        <v>10969</v>
      </c>
    </row>
    <row r="2479" spans="1:4" x14ac:dyDescent="0.2">
      <c r="A2479" s="247">
        <v>11</v>
      </c>
      <c r="B2479" s="244">
        <f t="shared" si="2236"/>
        <v>110166200.01000001</v>
      </c>
      <c r="C2479" s="246">
        <f t="shared" ref="C2479" si="2266">+C2478+100</f>
        <v>166200.01</v>
      </c>
      <c r="D2479" s="246">
        <v>10802</v>
      </c>
    </row>
    <row r="2480" spans="1:4" x14ac:dyDescent="0.2">
      <c r="A2480" s="247">
        <v>11</v>
      </c>
      <c r="B2480" s="244">
        <f t="shared" si="2236"/>
        <v>110166300.01000001</v>
      </c>
      <c r="C2480" s="246">
        <f t="shared" ref="C2480" si="2267">+C2479+100</f>
        <v>166300.01</v>
      </c>
      <c r="D2480" s="246">
        <v>10636</v>
      </c>
    </row>
    <row r="2481" spans="1:4" x14ac:dyDescent="0.2">
      <c r="A2481" s="247">
        <v>11</v>
      </c>
      <c r="B2481" s="244">
        <f t="shared" si="2236"/>
        <v>110166400.01000001</v>
      </c>
      <c r="C2481" s="246">
        <f t="shared" ref="C2481" si="2268">+C2480+100</f>
        <v>166400.01</v>
      </c>
      <c r="D2481" s="246">
        <v>10470</v>
      </c>
    </row>
    <row r="2482" spans="1:4" x14ac:dyDescent="0.2">
      <c r="A2482" s="247">
        <v>11</v>
      </c>
      <c r="B2482" s="244">
        <f t="shared" si="2236"/>
        <v>110166500.01000001</v>
      </c>
      <c r="C2482" s="246">
        <f t="shared" ref="C2482" si="2269">+C2481+100</f>
        <v>166500.01</v>
      </c>
      <c r="D2482" s="246">
        <v>10304</v>
      </c>
    </row>
    <row r="2483" spans="1:4" x14ac:dyDescent="0.2">
      <c r="A2483" s="247">
        <v>11</v>
      </c>
      <c r="B2483" s="244">
        <f t="shared" si="2236"/>
        <v>110166600.01000001</v>
      </c>
      <c r="C2483" s="246">
        <f t="shared" ref="C2483" si="2270">+C2482+100</f>
        <v>166600.01</v>
      </c>
      <c r="D2483" s="246">
        <v>10139</v>
      </c>
    </row>
    <row r="2484" spans="1:4" x14ac:dyDescent="0.2">
      <c r="A2484" s="247">
        <v>11</v>
      </c>
      <c r="B2484" s="244">
        <f t="shared" si="2236"/>
        <v>110166700.01000001</v>
      </c>
      <c r="C2484" s="246">
        <f t="shared" ref="C2484" si="2271">+C2483+100</f>
        <v>166700.01</v>
      </c>
      <c r="D2484" s="246">
        <v>9973</v>
      </c>
    </row>
    <row r="2485" spans="1:4" x14ac:dyDescent="0.2">
      <c r="A2485" s="247">
        <v>11</v>
      </c>
      <c r="B2485" s="244">
        <f t="shared" si="2236"/>
        <v>110166800.01000001</v>
      </c>
      <c r="C2485" s="246">
        <f t="shared" ref="C2485" si="2272">+C2484+100</f>
        <v>166800.01</v>
      </c>
      <c r="D2485" s="246">
        <v>9808</v>
      </c>
    </row>
    <row r="2486" spans="1:4" x14ac:dyDescent="0.2">
      <c r="A2486" s="247">
        <v>11</v>
      </c>
      <c r="B2486" s="244">
        <f t="shared" si="2236"/>
        <v>110166900.01000001</v>
      </c>
      <c r="C2486" s="246">
        <f t="shared" ref="C2486" si="2273">+C2485+100</f>
        <v>166900.01</v>
      </c>
      <c r="D2486" s="246">
        <v>9643</v>
      </c>
    </row>
    <row r="2487" spans="1:4" x14ac:dyDescent="0.2">
      <c r="A2487" s="247">
        <v>11</v>
      </c>
      <c r="B2487" s="244">
        <f t="shared" si="2236"/>
        <v>110167000.01000001</v>
      </c>
      <c r="C2487" s="246">
        <f t="shared" ref="C2487" si="2274">+C2486+100</f>
        <v>167000.01</v>
      </c>
      <c r="D2487" s="246">
        <v>9478</v>
      </c>
    </row>
    <row r="2488" spans="1:4" x14ac:dyDescent="0.2">
      <c r="A2488" s="247">
        <v>11</v>
      </c>
      <c r="B2488" s="244">
        <f t="shared" si="2236"/>
        <v>110167100.01000001</v>
      </c>
      <c r="C2488" s="246">
        <f t="shared" ref="C2488" si="2275">+C2487+100</f>
        <v>167100.01</v>
      </c>
      <c r="D2488" s="246">
        <v>9313</v>
      </c>
    </row>
    <row r="2489" spans="1:4" x14ac:dyDescent="0.2">
      <c r="A2489" s="247">
        <v>11</v>
      </c>
      <c r="B2489" s="244">
        <f t="shared" si="2236"/>
        <v>110167200.01000001</v>
      </c>
      <c r="C2489" s="246">
        <f t="shared" ref="C2489" si="2276">+C2488+100</f>
        <v>167200.01</v>
      </c>
      <c r="D2489" s="246">
        <v>9148</v>
      </c>
    </row>
    <row r="2490" spans="1:4" x14ac:dyDescent="0.2">
      <c r="A2490" s="247">
        <v>11</v>
      </c>
      <c r="B2490" s="244">
        <f t="shared" si="2236"/>
        <v>110167300.01000001</v>
      </c>
      <c r="C2490" s="246">
        <f t="shared" ref="C2490" si="2277">+C2489+100</f>
        <v>167300.01</v>
      </c>
      <c r="D2490" s="246">
        <v>8983</v>
      </c>
    </row>
    <row r="2491" spans="1:4" x14ac:dyDescent="0.2">
      <c r="A2491" s="247">
        <v>11</v>
      </c>
      <c r="B2491" s="244">
        <f t="shared" si="2236"/>
        <v>110167400.01000001</v>
      </c>
      <c r="C2491" s="246">
        <f t="shared" ref="C2491" si="2278">+C2490+100</f>
        <v>167400.01</v>
      </c>
      <c r="D2491" s="246">
        <v>8819</v>
      </c>
    </row>
    <row r="2492" spans="1:4" x14ac:dyDescent="0.2">
      <c r="A2492" s="247">
        <v>11</v>
      </c>
      <c r="B2492" s="244">
        <f t="shared" si="2236"/>
        <v>110167500.01000001</v>
      </c>
      <c r="C2492" s="246">
        <f t="shared" ref="C2492" si="2279">+C2491+100</f>
        <v>167500.01</v>
      </c>
      <c r="D2492" s="246">
        <v>8655</v>
      </c>
    </row>
    <row r="2493" spans="1:4" x14ac:dyDescent="0.2">
      <c r="A2493" s="247">
        <v>11</v>
      </c>
      <c r="B2493" s="244">
        <f t="shared" si="2236"/>
        <v>110167600.01000001</v>
      </c>
      <c r="C2493" s="246">
        <f t="shared" ref="C2493" si="2280">+C2492+100</f>
        <v>167600.01</v>
      </c>
      <c r="D2493" s="246">
        <v>8491</v>
      </c>
    </row>
    <row r="2494" spans="1:4" x14ac:dyDescent="0.2">
      <c r="A2494" s="247">
        <v>11</v>
      </c>
      <c r="B2494" s="244">
        <f t="shared" si="2236"/>
        <v>110167700.01000001</v>
      </c>
      <c r="C2494" s="246">
        <f t="shared" ref="C2494" si="2281">+C2493+100</f>
        <v>167700.01</v>
      </c>
      <c r="D2494" s="246">
        <v>8327</v>
      </c>
    </row>
    <row r="2495" spans="1:4" x14ac:dyDescent="0.2">
      <c r="A2495" s="247">
        <v>11</v>
      </c>
      <c r="B2495" s="244">
        <f t="shared" si="2236"/>
        <v>110167800.01000001</v>
      </c>
      <c r="C2495" s="246">
        <f t="shared" ref="C2495" si="2282">+C2494+100</f>
        <v>167800.01</v>
      </c>
      <c r="D2495" s="246">
        <v>8163</v>
      </c>
    </row>
    <row r="2496" spans="1:4" x14ac:dyDescent="0.2">
      <c r="A2496" s="247">
        <v>11</v>
      </c>
      <c r="B2496" s="244">
        <f t="shared" si="2236"/>
        <v>110167900.01000001</v>
      </c>
      <c r="C2496" s="246">
        <f t="shared" ref="C2496" si="2283">+C2495+100</f>
        <v>167900.01</v>
      </c>
      <c r="D2496" s="246">
        <v>8000</v>
      </c>
    </row>
    <row r="2497" spans="1:4" x14ac:dyDescent="0.2">
      <c r="A2497" s="247">
        <v>11</v>
      </c>
      <c r="B2497" s="244">
        <f t="shared" si="2236"/>
        <v>110168000.01000001</v>
      </c>
      <c r="C2497" s="246">
        <f t="shared" ref="C2497" si="2284">+C2496+100</f>
        <v>168000.01</v>
      </c>
      <c r="D2497" s="246">
        <v>7836</v>
      </c>
    </row>
    <row r="2498" spans="1:4" x14ac:dyDescent="0.2">
      <c r="A2498" s="247">
        <v>11</v>
      </c>
      <c r="B2498" s="244">
        <f t="shared" si="2236"/>
        <v>110168100.01000001</v>
      </c>
      <c r="C2498" s="246">
        <f t="shared" ref="C2498" si="2285">+C2497+100</f>
        <v>168100.01</v>
      </c>
      <c r="D2498" s="246">
        <v>7673</v>
      </c>
    </row>
    <row r="2499" spans="1:4" x14ac:dyDescent="0.2">
      <c r="A2499" s="247">
        <v>11</v>
      </c>
      <c r="B2499" s="244">
        <f t="shared" si="2236"/>
        <v>110168200.01000001</v>
      </c>
      <c r="C2499" s="246">
        <f t="shared" ref="C2499" si="2286">+C2498+100</f>
        <v>168200.01</v>
      </c>
      <c r="D2499" s="246">
        <v>7510</v>
      </c>
    </row>
    <row r="2500" spans="1:4" x14ac:dyDescent="0.2">
      <c r="A2500" s="247">
        <v>11</v>
      </c>
      <c r="B2500" s="244">
        <f t="shared" si="2236"/>
        <v>110168300.01000001</v>
      </c>
      <c r="C2500" s="246">
        <f t="shared" ref="C2500" si="2287">+C2499+100</f>
        <v>168300.01</v>
      </c>
      <c r="D2500" s="246">
        <v>7347</v>
      </c>
    </row>
    <row r="2501" spans="1:4" x14ac:dyDescent="0.2">
      <c r="A2501" s="247">
        <v>11</v>
      </c>
      <c r="B2501" s="244">
        <f t="shared" si="2236"/>
        <v>110168400.01000001</v>
      </c>
      <c r="C2501" s="246">
        <f t="shared" ref="C2501" si="2288">+C2500+100</f>
        <v>168400.01</v>
      </c>
      <c r="D2501" s="246">
        <v>7184</v>
      </c>
    </row>
    <row r="2502" spans="1:4" x14ac:dyDescent="0.2">
      <c r="A2502" s="247">
        <v>11</v>
      </c>
      <c r="B2502" s="244">
        <f t="shared" si="2236"/>
        <v>110168500.01000001</v>
      </c>
      <c r="C2502" s="246">
        <f t="shared" ref="C2502" si="2289">+C2501+100</f>
        <v>168500.01</v>
      </c>
      <c r="D2502" s="246">
        <v>7022</v>
      </c>
    </row>
    <row r="2503" spans="1:4" x14ac:dyDescent="0.2">
      <c r="A2503" s="247">
        <v>11</v>
      </c>
      <c r="B2503" s="244">
        <f t="shared" si="2236"/>
        <v>110168600.01000001</v>
      </c>
      <c r="C2503" s="246">
        <f t="shared" ref="C2503" si="2290">+C2502+100</f>
        <v>168600.01</v>
      </c>
      <c r="D2503" s="246">
        <v>6859</v>
      </c>
    </row>
    <row r="2504" spans="1:4" x14ac:dyDescent="0.2">
      <c r="A2504" s="247">
        <v>11</v>
      </c>
      <c r="B2504" s="244">
        <f t="shared" si="2236"/>
        <v>110168700.01000001</v>
      </c>
      <c r="C2504" s="246">
        <f t="shared" ref="C2504" si="2291">+C2503+100</f>
        <v>168700.01</v>
      </c>
      <c r="D2504" s="246">
        <v>6697</v>
      </c>
    </row>
    <row r="2505" spans="1:4" x14ac:dyDescent="0.2">
      <c r="A2505" s="247">
        <v>11</v>
      </c>
      <c r="B2505" s="244">
        <f t="shared" si="2236"/>
        <v>110168800.01000001</v>
      </c>
      <c r="C2505" s="246">
        <f t="shared" ref="C2505" si="2292">+C2504+100</f>
        <v>168800.01</v>
      </c>
      <c r="D2505" s="246">
        <v>6534</v>
      </c>
    </row>
    <row r="2506" spans="1:4" x14ac:dyDescent="0.2">
      <c r="A2506" s="247">
        <v>11</v>
      </c>
      <c r="B2506" s="244">
        <f t="shared" si="2236"/>
        <v>110168900.01000001</v>
      </c>
      <c r="C2506" s="246">
        <f t="shared" ref="C2506" si="2293">+C2505+100</f>
        <v>168900.01</v>
      </c>
      <c r="D2506" s="246">
        <v>6372</v>
      </c>
    </row>
    <row r="2507" spans="1:4" x14ac:dyDescent="0.2">
      <c r="A2507" s="247">
        <v>11</v>
      </c>
      <c r="B2507" s="244">
        <f t="shared" si="2236"/>
        <v>110169000.01000001</v>
      </c>
      <c r="C2507" s="246">
        <f t="shared" ref="C2507" si="2294">+C2506+100</f>
        <v>169000.01</v>
      </c>
      <c r="D2507" s="246">
        <v>6210</v>
      </c>
    </row>
    <row r="2508" spans="1:4" x14ac:dyDescent="0.2">
      <c r="A2508" s="247">
        <v>11</v>
      </c>
      <c r="B2508" s="244">
        <f t="shared" si="2236"/>
        <v>110169100.01000001</v>
      </c>
      <c r="C2508" s="246">
        <f t="shared" ref="C2508" si="2295">+C2507+100</f>
        <v>169100.01</v>
      </c>
      <c r="D2508" s="246">
        <v>6049</v>
      </c>
    </row>
    <row r="2509" spans="1:4" x14ac:dyDescent="0.2">
      <c r="A2509" s="247">
        <v>11</v>
      </c>
      <c r="B2509" s="244">
        <f t="shared" si="2236"/>
        <v>110169200.01000001</v>
      </c>
      <c r="C2509" s="246">
        <f t="shared" ref="C2509" si="2296">+C2508+100</f>
        <v>169200.01</v>
      </c>
      <c r="D2509" s="246">
        <v>5887</v>
      </c>
    </row>
    <row r="2510" spans="1:4" x14ac:dyDescent="0.2">
      <c r="A2510" s="247">
        <v>11</v>
      </c>
      <c r="B2510" s="244">
        <f t="shared" si="2236"/>
        <v>110169300.01000001</v>
      </c>
      <c r="C2510" s="246">
        <f t="shared" ref="C2510" si="2297">+C2509+100</f>
        <v>169300.01</v>
      </c>
      <c r="D2510" s="246">
        <v>5726</v>
      </c>
    </row>
    <row r="2511" spans="1:4" x14ac:dyDescent="0.2">
      <c r="A2511" s="247">
        <v>11</v>
      </c>
      <c r="B2511" s="244">
        <f t="shared" si="2236"/>
        <v>110169400.01000001</v>
      </c>
      <c r="C2511" s="246">
        <f t="shared" ref="C2511" si="2298">+C2510+100</f>
        <v>169400.01</v>
      </c>
      <c r="D2511" s="246">
        <v>5564</v>
      </c>
    </row>
    <row r="2512" spans="1:4" x14ac:dyDescent="0.2">
      <c r="A2512" s="247">
        <v>11</v>
      </c>
      <c r="B2512" s="244">
        <f t="shared" si="2236"/>
        <v>110169500.01000001</v>
      </c>
      <c r="C2512" s="246">
        <f t="shared" ref="C2512" si="2299">+C2511+100</f>
        <v>169500.01</v>
      </c>
      <c r="D2512" s="246">
        <v>5403</v>
      </c>
    </row>
    <row r="2513" spans="1:4" x14ac:dyDescent="0.2">
      <c r="A2513" s="247">
        <v>11</v>
      </c>
      <c r="B2513" s="244">
        <f t="shared" si="2236"/>
        <v>110169600.01000001</v>
      </c>
      <c r="C2513" s="246">
        <f t="shared" ref="C2513" si="2300">+C2512+100</f>
        <v>169600.01</v>
      </c>
      <c r="D2513" s="246">
        <v>5242</v>
      </c>
    </row>
    <row r="2514" spans="1:4" x14ac:dyDescent="0.2">
      <c r="A2514" s="247">
        <v>11</v>
      </c>
      <c r="B2514" s="244">
        <f t="shared" ref="B2514:B2577" si="2301">+A2514*10000000+C2514</f>
        <v>110169700.01000001</v>
      </c>
      <c r="C2514" s="246">
        <f t="shared" ref="C2514" si="2302">+C2513+100</f>
        <v>169700.01</v>
      </c>
      <c r="D2514" s="246">
        <v>5081</v>
      </c>
    </row>
    <row r="2515" spans="1:4" x14ac:dyDescent="0.2">
      <c r="A2515" s="247">
        <v>11</v>
      </c>
      <c r="B2515" s="244">
        <f t="shared" si="2301"/>
        <v>110169800.01000001</v>
      </c>
      <c r="C2515" s="246">
        <f t="shared" ref="C2515" si="2303">+C2514+100</f>
        <v>169800.01</v>
      </c>
      <c r="D2515" s="246">
        <v>4920</v>
      </c>
    </row>
    <row r="2516" spans="1:4" x14ac:dyDescent="0.2">
      <c r="A2516" s="247">
        <v>11</v>
      </c>
      <c r="B2516" s="244">
        <f t="shared" si="2301"/>
        <v>110169900.01000001</v>
      </c>
      <c r="C2516" s="246">
        <f t="shared" ref="C2516" si="2304">+C2515+100</f>
        <v>169900.01</v>
      </c>
      <c r="D2516" s="246">
        <v>4760</v>
      </c>
    </row>
    <row r="2517" spans="1:4" x14ac:dyDescent="0.2">
      <c r="A2517" s="247">
        <v>11</v>
      </c>
      <c r="B2517" s="244">
        <f t="shared" si="2301"/>
        <v>110170000.01000001</v>
      </c>
      <c r="C2517" s="246">
        <f t="shared" ref="C2517" si="2305">+C2516+100</f>
        <v>170000.01</v>
      </c>
      <c r="D2517" s="246">
        <v>4599</v>
      </c>
    </row>
    <row r="2518" spans="1:4" x14ac:dyDescent="0.2">
      <c r="A2518" s="247">
        <v>11</v>
      </c>
      <c r="B2518" s="244">
        <f t="shared" si="2301"/>
        <v>110170100.01000001</v>
      </c>
      <c r="C2518" s="246">
        <f t="shared" ref="C2518" si="2306">+C2517+100</f>
        <v>170100.01</v>
      </c>
      <c r="D2518" s="246">
        <v>4439</v>
      </c>
    </row>
    <row r="2519" spans="1:4" x14ac:dyDescent="0.2">
      <c r="A2519" s="247">
        <v>11</v>
      </c>
      <c r="B2519" s="244">
        <f t="shared" si="2301"/>
        <v>110170200.01000001</v>
      </c>
      <c r="C2519" s="246">
        <f t="shared" ref="C2519" si="2307">+C2518+100</f>
        <v>170200.01</v>
      </c>
      <c r="D2519" s="246">
        <v>4278</v>
      </c>
    </row>
    <row r="2520" spans="1:4" x14ac:dyDescent="0.2">
      <c r="A2520" s="247">
        <v>11</v>
      </c>
      <c r="B2520" s="244">
        <f t="shared" si="2301"/>
        <v>110170300.01000001</v>
      </c>
      <c r="C2520" s="246">
        <f t="shared" ref="C2520" si="2308">+C2519+100</f>
        <v>170300.01</v>
      </c>
      <c r="D2520" s="246">
        <v>4118</v>
      </c>
    </row>
    <row r="2521" spans="1:4" x14ac:dyDescent="0.2">
      <c r="A2521" s="247">
        <v>11</v>
      </c>
      <c r="B2521" s="244">
        <f t="shared" si="2301"/>
        <v>110170400.01000001</v>
      </c>
      <c r="C2521" s="246">
        <f t="shared" ref="C2521" si="2309">+C2520+100</f>
        <v>170400.01</v>
      </c>
      <c r="D2521" s="246">
        <v>3958</v>
      </c>
    </row>
    <row r="2522" spans="1:4" x14ac:dyDescent="0.2">
      <c r="A2522" s="247">
        <v>11</v>
      </c>
      <c r="B2522" s="244">
        <f t="shared" si="2301"/>
        <v>110170500.01000001</v>
      </c>
      <c r="C2522" s="246">
        <f t="shared" ref="C2522" si="2310">+C2521+100</f>
        <v>170500.01</v>
      </c>
      <c r="D2522" s="246">
        <v>3798</v>
      </c>
    </row>
    <row r="2523" spans="1:4" x14ac:dyDescent="0.2">
      <c r="A2523" s="247">
        <v>11</v>
      </c>
      <c r="B2523" s="244">
        <f t="shared" si="2301"/>
        <v>110170600.01000001</v>
      </c>
      <c r="C2523" s="246">
        <f t="shared" ref="C2523" si="2311">+C2522+100</f>
        <v>170600.01</v>
      </c>
      <c r="D2523" s="246">
        <v>3639</v>
      </c>
    </row>
    <row r="2524" spans="1:4" x14ac:dyDescent="0.2">
      <c r="A2524" s="247">
        <v>11</v>
      </c>
      <c r="B2524" s="244">
        <f t="shared" si="2301"/>
        <v>110170700.01000001</v>
      </c>
      <c r="C2524" s="246">
        <f t="shared" ref="C2524" si="2312">+C2523+100</f>
        <v>170700.01</v>
      </c>
      <c r="D2524" s="246">
        <v>3479</v>
      </c>
    </row>
    <row r="2525" spans="1:4" x14ac:dyDescent="0.2">
      <c r="A2525" s="247">
        <v>11</v>
      </c>
      <c r="B2525" s="244">
        <f t="shared" si="2301"/>
        <v>110170800.01000001</v>
      </c>
      <c r="C2525" s="246">
        <f t="shared" ref="C2525" si="2313">+C2524+100</f>
        <v>170800.01</v>
      </c>
      <c r="D2525" s="246">
        <v>3320</v>
      </c>
    </row>
    <row r="2526" spans="1:4" x14ac:dyDescent="0.2">
      <c r="A2526" s="247">
        <v>11</v>
      </c>
      <c r="B2526" s="244">
        <f t="shared" si="2301"/>
        <v>110170900.01000001</v>
      </c>
      <c r="C2526" s="246">
        <f t="shared" ref="C2526" si="2314">+C2525+100</f>
        <v>170900.01</v>
      </c>
      <c r="D2526" s="246">
        <v>3160</v>
      </c>
    </row>
    <row r="2527" spans="1:4" x14ac:dyDescent="0.2">
      <c r="A2527" s="247">
        <v>11</v>
      </c>
      <c r="B2527" s="244">
        <f t="shared" si="2301"/>
        <v>110171000.01000001</v>
      </c>
      <c r="C2527" s="246">
        <f t="shared" ref="C2527" si="2315">+C2526+100</f>
        <v>171000.01</v>
      </c>
      <c r="D2527" s="246">
        <v>3001</v>
      </c>
    </row>
    <row r="2528" spans="1:4" x14ac:dyDescent="0.2">
      <c r="A2528" s="247">
        <v>11</v>
      </c>
      <c r="B2528" s="244">
        <f t="shared" si="2301"/>
        <v>110171100.01000001</v>
      </c>
      <c r="C2528" s="246">
        <f t="shared" ref="C2528" si="2316">+C2527+100</f>
        <v>171100.01</v>
      </c>
      <c r="D2528" s="246">
        <v>2842</v>
      </c>
    </row>
    <row r="2529" spans="1:4" x14ac:dyDescent="0.2">
      <c r="A2529" s="247">
        <v>11</v>
      </c>
      <c r="B2529" s="244">
        <f t="shared" si="2301"/>
        <v>110171200.01000001</v>
      </c>
      <c r="C2529" s="246">
        <f t="shared" ref="C2529" si="2317">+C2528+100</f>
        <v>171200.01</v>
      </c>
      <c r="D2529" s="246">
        <v>2683</v>
      </c>
    </row>
    <row r="2530" spans="1:4" x14ac:dyDescent="0.2">
      <c r="A2530" s="247">
        <v>11</v>
      </c>
      <c r="B2530" s="244">
        <f t="shared" si="2301"/>
        <v>110171300.01000001</v>
      </c>
      <c r="C2530" s="246">
        <f t="shared" ref="C2530" si="2318">+C2529+100</f>
        <v>171300.01</v>
      </c>
      <c r="D2530" s="246">
        <v>2524</v>
      </c>
    </row>
    <row r="2531" spans="1:4" x14ac:dyDescent="0.2">
      <c r="A2531" s="247">
        <v>11</v>
      </c>
      <c r="B2531" s="244">
        <f t="shared" si="2301"/>
        <v>110171400.01000001</v>
      </c>
      <c r="C2531" s="246">
        <f t="shared" ref="C2531" si="2319">+C2530+100</f>
        <v>171400.01</v>
      </c>
      <c r="D2531" s="246">
        <v>2366</v>
      </c>
    </row>
    <row r="2532" spans="1:4" x14ac:dyDescent="0.2">
      <c r="A2532" s="247">
        <v>11</v>
      </c>
      <c r="B2532" s="244">
        <f t="shared" si="2301"/>
        <v>110171500.01000001</v>
      </c>
      <c r="C2532" s="246">
        <f t="shared" ref="C2532" si="2320">+C2531+100</f>
        <v>171500.01</v>
      </c>
      <c r="D2532" s="246">
        <v>2207</v>
      </c>
    </row>
    <row r="2533" spans="1:4" x14ac:dyDescent="0.2">
      <c r="A2533" s="247">
        <v>11</v>
      </c>
      <c r="B2533" s="244">
        <f t="shared" si="2301"/>
        <v>110171600.01000001</v>
      </c>
      <c r="C2533" s="246">
        <f t="shared" ref="C2533" si="2321">+C2532+100</f>
        <v>171600.01</v>
      </c>
      <c r="D2533" s="246">
        <v>2049</v>
      </c>
    </row>
    <row r="2534" spans="1:4" x14ac:dyDescent="0.2">
      <c r="A2534" s="247">
        <v>11</v>
      </c>
      <c r="B2534" s="244">
        <f t="shared" si="2301"/>
        <v>110171700.01000001</v>
      </c>
      <c r="C2534" s="246">
        <f t="shared" ref="C2534" si="2322">+C2533+100</f>
        <v>171700.01</v>
      </c>
      <c r="D2534" s="246">
        <v>1890</v>
      </c>
    </row>
    <row r="2535" spans="1:4" x14ac:dyDescent="0.2">
      <c r="A2535" s="247">
        <v>11</v>
      </c>
      <c r="B2535" s="244">
        <f t="shared" si="2301"/>
        <v>110171800.01000001</v>
      </c>
      <c r="C2535" s="246">
        <f t="shared" ref="C2535" si="2323">+C2534+100</f>
        <v>171800.01</v>
      </c>
      <c r="D2535" s="246">
        <v>1732</v>
      </c>
    </row>
    <row r="2536" spans="1:4" x14ac:dyDescent="0.2">
      <c r="A2536" s="247">
        <v>11</v>
      </c>
      <c r="B2536" s="244">
        <f t="shared" si="2301"/>
        <v>110171900.01000001</v>
      </c>
      <c r="C2536" s="246">
        <f t="shared" ref="C2536" si="2324">+C2535+100</f>
        <v>171900.01</v>
      </c>
      <c r="D2536" s="246">
        <v>1574</v>
      </c>
    </row>
    <row r="2537" spans="1:4" x14ac:dyDescent="0.2">
      <c r="A2537" s="247">
        <v>11</v>
      </c>
      <c r="B2537" s="244">
        <f t="shared" si="2301"/>
        <v>110172000.01000001</v>
      </c>
      <c r="C2537" s="246">
        <f t="shared" ref="C2537" si="2325">+C2536+100</f>
        <v>172000.01</v>
      </c>
      <c r="D2537" s="246">
        <v>1416</v>
      </c>
    </row>
    <row r="2538" spans="1:4" x14ac:dyDescent="0.2">
      <c r="A2538" s="247">
        <v>11</v>
      </c>
      <c r="B2538" s="244">
        <f t="shared" si="2301"/>
        <v>110172100.01000001</v>
      </c>
      <c r="C2538" s="246">
        <f t="shared" ref="C2538" si="2326">+C2537+100</f>
        <v>172100.01</v>
      </c>
      <c r="D2538" s="246">
        <v>1258</v>
      </c>
    </row>
    <row r="2539" spans="1:4" x14ac:dyDescent="0.2">
      <c r="A2539" s="247">
        <v>11</v>
      </c>
      <c r="B2539" s="244">
        <f t="shared" si="2301"/>
        <v>110172200.01000001</v>
      </c>
      <c r="C2539" s="246">
        <f t="shared" ref="C2539" si="2327">+C2538+100</f>
        <v>172200.01</v>
      </c>
      <c r="D2539" s="246">
        <v>1101</v>
      </c>
    </row>
    <row r="2540" spans="1:4" x14ac:dyDescent="0.2">
      <c r="A2540" s="247">
        <v>11</v>
      </c>
      <c r="B2540" s="244">
        <f t="shared" si="2301"/>
        <v>110172300.01000001</v>
      </c>
      <c r="C2540" s="246">
        <f t="shared" ref="C2540" si="2328">+C2539+100</f>
        <v>172300.01</v>
      </c>
      <c r="D2540" s="246">
        <v>943</v>
      </c>
    </row>
    <row r="2541" spans="1:4" x14ac:dyDescent="0.2">
      <c r="A2541" s="247">
        <v>11</v>
      </c>
      <c r="B2541" s="244">
        <f t="shared" si="2301"/>
        <v>110172400.01000001</v>
      </c>
      <c r="C2541" s="246">
        <f t="shared" ref="C2541" si="2329">+C2540+100</f>
        <v>172400.01</v>
      </c>
      <c r="D2541" s="246">
        <v>786</v>
      </c>
    </row>
    <row r="2542" spans="1:4" x14ac:dyDescent="0.2">
      <c r="A2542" s="247">
        <v>11</v>
      </c>
      <c r="B2542" s="244">
        <f t="shared" si="2301"/>
        <v>110172500.01000001</v>
      </c>
      <c r="C2542" s="246">
        <f t="shared" ref="C2542" si="2330">+C2541+100</f>
        <v>172500.01</v>
      </c>
      <c r="D2542" s="246">
        <v>628</v>
      </c>
    </row>
    <row r="2543" spans="1:4" x14ac:dyDescent="0.2">
      <c r="A2543" s="247">
        <v>11</v>
      </c>
      <c r="B2543" s="244">
        <f t="shared" si="2301"/>
        <v>110172600.01000001</v>
      </c>
      <c r="C2543" s="246">
        <f t="shared" ref="C2543" si="2331">+C2542+100</f>
        <v>172600.01</v>
      </c>
      <c r="D2543" s="246">
        <v>471</v>
      </c>
    </row>
    <row r="2544" spans="1:4" x14ac:dyDescent="0.2">
      <c r="A2544" s="247">
        <v>11</v>
      </c>
      <c r="B2544" s="244">
        <f t="shared" si="2301"/>
        <v>110172700.01000001</v>
      </c>
      <c r="C2544" s="246">
        <f t="shared" ref="C2544" si="2332">+C2543+100</f>
        <v>172700.01</v>
      </c>
      <c r="D2544" s="246">
        <v>314</v>
      </c>
    </row>
    <row r="2545" spans="1:4" x14ac:dyDescent="0.2">
      <c r="A2545" s="247">
        <v>11</v>
      </c>
      <c r="B2545" s="244">
        <f t="shared" si="2301"/>
        <v>110172800.01000001</v>
      </c>
      <c r="C2545" s="246">
        <f t="shared" ref="C2545" si="2333">+C2544+100</f>
        <v>172800.01</v>
      </c>
      <c r="D2545" s="246">
        <v>157</v>
      </c>
    </row>
    <row r="2546" spans="1:4" x14ac:dyDescent="0.2">
      <c r="A2546" s="247">
        <v>11</v>
      </c>
      <c r="B2546" s="244">
        <f t="shared" si="2301"/>
        <v>110172900.01000001</v>
      </c>
      <c r="C2546" s="246">
        <f t="shared" ref="C2546" si="2334">+C2545+100</f>
        <v>172900.01</v>
      </c>
      <c r="D2546" s="246">
        <v>0</v>
      </c>
    </row>
    <row r="2547" spans="1:4" x14ac:dyDescent="0.2">
      <c r="A2547" s="247">
        <v>12</v>
      </c>
      <c r="B2547" s="244">
        <f t="shared" si="2301"/>
        <v>120150000.01000001</v>
      </c>
      <c r="C2547" s="246">
        <v>150000.01</v>
      </c>
      <c r="D2547" s="246">
        <v>42979</v>
      </c>
    </row>
    <row r="2548" spans="1:4" x14ac:dyDescent="0.2">
      <c r="A2548" s="247">
        <v>12</v>
      </c>
      <c r="B2548" s="244">
        <f t="shared" si="2301"/>
        <v>120150100.01000001</v>
      </c>
      <c r="C2548" s="246">
        <f>+C2547+100</f>
        <v>150100.01</v>
      </c>
      <c r="D2548" s="246">
        <v>42609</v>
      </c>
    </row>
    <row r="2549" spans="1:4" x14ac:dyDescent="0.2">
      <c r="A2549" s="247">
        <v>12</v>
      </c>
      <c r="B2549" s="244">
        <f t="shared" si="2301"/>
        <v>120150200.01000001</v>
      </c>
      <c r="C2549" s="246">
        <f t="shared" ref="C2549" si="2335">+C2548+100</f>
        <v>150200.01</v>
      </c>
      <c r="D2549" s="246">
        <v>42270</v>
      </c>
    </row>
    <row r="2550" spans="1:4" x14ac:dyDescent="0.2">
      <c r="A2550" s="247">
        <v>12</v>
      </c>
      <c r="B2550" s="244">
        <f t="shared" si="2301"/>
        <v>120150300.01000001</v>
      </c>
      <c r="C2550" s="246">
        <f t="shared" ref="C2550" si="2336">+C2549+100</f>
        <v>150300.01</v>
      </c>
      <c r="D2550" s="246">
        <v>41950</v>
      </c>
    </row>
    <row r="2551" spans="1:4" x14ac:dyDescent="0.2">
      <c r="A2551" s="247">
        <v>12</v>
      </c>
      <c r="B2551" s="244">
        <f t="shared" si="2301"/>
        <v>120150400.01000001</v>
      </c>
      <c r="C2551" s="246">
        <f t="shared" ref="C2551" si="2337">+C2550+100</f>
        <v>150400.01</v>
      </c>
      <c r="D2551" s="246">
        <v>41644</v>
      </c>
    </row>
    <row r="2552" spans="1:4" x14ac:dyDescent="0.2">
      <c r="A2552" s="247">
        <v>12</v>
      </c>
      <c r="B2552" s="244">
        <f t="shared" si="2301"/>
        <v>120150500.01000001</v>
      </c>
      <c r="C2552" s="246">
        <f t="shared" ref="C2552" si="2338">+C2551+100</f>
        <v>150500.01</v>
      </c>
      <c r="D2552" s="246">
        <v>41348</v>
      </c>
    </row>
    <row r="2553" spans="1:4" x14ac:dyDescent="0.2">
      <c r="A2553" s="247">
        <v>12</v>
      </c>
      <c r="B2553" s="244">
        <f t="shared" si="2301"/>
        <v>120150600.01000001</v>
      </c>
      <c r="C2553" s="246">
        <f t="shared" ref="C2553" si="2339">+C2552+100</f>
        <v>150600.01</v>
      </c>
      <c r="D2553" s="246">
        <v>41061</v>
      </c>
    </row>
    <row r="2554" spans="1:4" x14ac:dyDescent="0.2">
      <c r="A2554" s="247">
        <v>12</v>
      </c>
      <c r="B2554" s="244">
        <f t="shared" si="2301"/>
        <v>120150700.01000001</v>
      </c>
      <c r="C2554" s="246">
        <f t="shared" ref="C2554" si="2340">+C2553+100</f>
        <v>150700.01</v>
      </c>
      <c r="D2554" s="246">
        <v>40780</v>
      </c>
    </row>
    <row r="2555" spans="1:4" x14ac:dyDescent="0.2">
      <c r="A2555" s="247">
        <v>12</v>
      </c>
      <c r="B2555" s="244">
        <f t="shared" si="2301"/>
        <v>120150800.01000001</v>
      </c>
      <c r="C2555" s="246">
        <f t="shared" ref="C2555" si="2341">+C2554+100</f>
        <v>150800.01</v>
      </c>
      <c r="D2555" s="246">
        <v>40505</v>
      </c>
    </row>
    <row r="2556" spans="1:4" x14ac:dyDescent="0.2">
      <c r="A2556" s="247">
        <v>12</v>
      </c>
      <c r="B2556" s="244">
        <f t="shared" si="2301"/>
        <v>120150900.01000001</v>
      </c>
      <c r="C2556" s="246">
        <f t="shared" ref="C2556" si="2342">+C2555+100</f>
        <v>150900.01</v>
      </c>
      <c r="D2556" s="246">
        <v>40236</v>
      </c>
    </row>
    <row r="2557" spans="1:4" x14ac:dyDescent="0.2">
      <c r="A2557" s="247">
        <v>12</v>
      </c>
      <c r="B2557" s="244">
        <f t="shared" si="2301"/>
        <v>120151000.01000001</v>
      </c>
      <c r="C2557" s="246">
        <f t="shared" ref="C2557" si="2343">+C2556+100</f>
        <v>151000.01</v>
      </c>
      <c r="D2557" s="246">
        <v>39971</v>
      </c>
    </row>
    <row r="2558" spans="1:4" x14ac:dyDescent="0.2">
      <c r="A2558" s="247">
        <v>12</v>
      </c>
      <c r="B2558" s="244">
        <f t="shared" si="2301"/>
        <v>120151100.01000001</v>
      </c>
      <c r="C2558" s="246">
        <f t="shared" ref="C2558" si="2344">+C2557+100</f>
        <v>151100.01</v>
      </c>
      <c r="D2558" s="246">
        <v>39710</v>
      </c>
    </row>
    <row r="2559" spans="1:4" x14ac:dyDescent="0.2">
      <c r="A2559" s="247">
        <v>12</v>
      </c>
      <c r="B2559" s="244">
        <f t="shared" si="2301"/>
        <v>120151200.01000001</v>
      </c>
      <c r="C2559" s="246">
        <f t="shared" ref="C2559" si="2345">+C2558+100</f>
        <v>151200.01</v>
      </c>
      <c r="D2559" s="246">
        <v>39452</v>
      </c>
    </row>
    <row r="2560" spans="1:4" x14ac:dyDescent="0.2">
      <c r="A2560" s="247">
        <v>12</v>
      </c>
      <c r="B2560" s="244">
        <f t="shared" si="2301"/>
        <v>120151300.01000001</v>
      </c>
      <c r="C2560" s="246">
        <f t="shared" ref="C2560" si="2346">+C2559+100</f>
        <v>151300.01</v>
      </c>
      <c r="D2560" s="246">
        <v>39199</v>
      </c>
    </row>
    <row r="2561" spans="1:4" x14ac:dyDescent="0.2">
      <c r="A2561" s="247">
        <v>12</v>
      </c>
      <c r="B2561" s="244">
        <f t="shared" si="2301"/>
        <v>120151400.01000001</v>
      </c>
      <c r="C2561" s="246">
        <f t="shared" ref="C2561" si="2347">+C2560+100</f>
        <v>151400.01</v>
      </c>
      <c r="D2561" s="246">
        <v>38948</v>
      </c>
    </row>
    <row r="2562" spans="1:4" x14ac:dyDescent="0.2">
      <c r="A2562" s="247">
        <v>12</v>
      </c>
      <c r="B2562" s="244">
        <f t="shared" si="2301"/>
        <v>120151500.01000001</v>
      </c>
      <c r="C2562" s="246">
        <f t="shared" ref="C2562" si="2348">+C2561+100</f>
        <v>151500.01</v>
      </c>
      <c r="D2562" s="246">
        <v>38700</v>
      </c>
    </row>
    <row r="2563" spans="1:4" x14ac:dyDescent="0.2">
      <c r="A2563" s="247">
        <v>12</v>
      </c>
      <c r="B2563" s="244">
        <f t="shared" si="2301"/>
        <v>120151600.01000001</v>
      </c>
      <c r="C2563" s="246">
        <f t="shared" ref="C2563" si="2349">+C2562+100</f>
        <v>151600.01</v>
      </c>
      <c r="D2563" s="246">
        <v>38454</v>
      </c>
    </row>
    <row r="2564" spans="1:4" x14ac:dyDescent="0.2">
      <c r="A2564" s="247">
        <v>12</v>
      </c>
      <c r="B2564" s="244">
        <f t="shared" si="2301"/>
        <v>120151700.01000001</v>
      </c>
      <c r="C2564" s="246">
        <f t="shared" ref="C2564" si="2350">+C2563+100</f>
        <v>151700.01</v>
      </c>
      <c r="D2564" s="246">
        <v>38211</v>
      </c>
    </row>
    <row r="2565" spans="1:4" x14ac:dyDescent="0.2">
      <c r="A2565" s="247">
        <v>12</v>
      </c>
      <c r="B2565" s="244">
        <f t="shared" si="2301"/>
        <v>120151800.01000001</v>
      </c>
      <c r="C2565" s="246">
        <f t="shared" ref="C2565" si="2351">+C2564+100</f>
        <v>151800.01</v>
      </c>
      <c r="D2565" s="246">
        <v>37970</v>
      </c>
    </row>
    <row r="2566" spans="1:4" x14ac:dyDescent="0.2">
      <c r="A2566" s="247">
        <v>12</v>
      </c>
      <c r="B2566" s="244">
        <f t="shared" si="2301"/>
        <v>120151900.01000001</v>
      </c>
      <c r="C2566" s="246">
        <f t="shared" ref="C2566" si="2352">+C2565+100</f>
        <v>151900.01</v>
      </c>
      <c r="D2566" s="246">
        <v>37732</v>
      </c>
    </row>
    <row r="2567" spans="1:4" x14ac:dyDescent="0.2">
      <c r="A2567" s="247">
        <v>12</v>
      </c>
      <c r="B2567" s="244">
        <f t="shared" si="2301"/>
        <v>120152000.01000001</v>
      </c>
      <c r="C2567" s="246">
        <f t="shared" ref="C2567" si="2353">+C2566+100</f>
        <v>152000.01</v>
      </c>
      <c r="D2567" s="246">
        <v>37495</v>
      </c>
    </row>
    <row r="2568" spans="1:4" x14ac:dyDescent="0.2">
      <c r="A2568" s="247">
        <v>12</v>
      </c>
      <c r="B2568" s="244">
        <f t="shared" si="2301"/>
        <v>120152100.01000001</v>
      </c>
      <c r="C2568" s="246">
        <f t="shared" ref="C2568" si="2354">+C2567+100</f>
        <v>152100.01</v>
      </c>
      <c r="D2568" s="246">
        <v>37261</v>
      </c>
    </row>
    <row r="2569" spans="1:4" x14ac:dyDescent="0.2">
      <c r="A2569" s="247">
        <v>12</v>
      </c>
      <c r="B2569" s="244">
        <f t="shared" si="2301"/>
        <v>120152200.01000001</v>
      </c>
      <c r="C2569" s="246">
        <f t="shared" ref="C2569" si="2355">+C2568+100</f>
        <v>152200.01</v>
      </c>
      <c r="D2569" s="246">
        <v>37028</v>
      </c>
    </row>
    <row r="2570" spans="1:4" x14ac:dyDescent="0.2">
      <c r="A2570" s="247">
        <v>12</v>
      </c>
      <c r="B2570" s="244">
        <f t="shared" si="2301"/>
        <v>120152300.01000001</v>
      </c>
      <c r="C2570" s="246">
        <f t="shared" ref="C2570" si="2356">+C2569+100</f>
        <v>152300.01</v>
      </c>
      <c r="D2570" s="246">
        <v>36797</v>
      </c>
    </row>
    <row r="2571" spans="1:4" x14ac:dyDescent="0.2">
      <c r="A2571" s="247">
        <v>12</v>
      </c>
      <c r="B2571" s="244">
        <f t="shared" si="2301"/>
        <v>120152400.01000001</v>
      </c>
      <c r="C2571" s="246">
        <f t="shared" ref="C2571" si="2357">+C2570+100</f>
        <v>152400.01</v>
      </c>
      <c r="D2571" s="246">
        <v>36567</v>
      </c>
    </row>
    <row r="2572" spans="1:4" x14ac:dyDescent="0.2">
      <c r="A2572" s="247">
        <v>12</v>
      </c>
      <c r="B2572" s="244">
        <f t="shared" si="2301"/>
        <v>120152500.01000001</v>
      </c>
      <c r="C2572" s="246">
        <f t="shared" ref="C2572" si="2358">+C2571+100</f>
        <v>152500.01</v>
      </c>
      <c r="D2572" s="246">
        <v>36339</v>
      </c>
    </row>
    <row r="2573" spans="1:4" x14ac:dyDescent="0.2">
      <c r="A2573" s="247">
        <v>12</v>
      </c>
      <c r="B2573" s="244">
        <f t="shared" si="2301"/>
        <v>120152600.01000001</v>
      </c>
      <c r="C2573" s="246">
        <f t="shared" ref="C2573" si="2359">+C2572+100</f>
        <v>152600.01</v>
      </c>
      <c r="D2573" s="246">
        <v>36113</v>
      </c>
    </row>
    <row r="2574" spans="1:4" x14ac:dyDescent="0.2">
      <c r="A2574" s="247">
        <v>12</v>
      </c>
      <c r="B2574" s="244">
        <f t="shared" si="2301"/>
        <v>120152700.01000001</v>
      </c>
      <c r="C2574" s="246">
        <f t="shared" ref="C2574" si="2360">+C2573+100</f>
        <v>152700.01</v>
      </c>
      <c r="D2574" s="246">
        <v>35888</v>
      </c>
    </row>
    <row r="2575" spans="1:4" x14ac:dyDescent="0.2">
      <c r="A2575" s="247">
        <v>12</v>
      </c>
      <c r="B2575" s="244">
        <f t="shared" si="2301"/>
        <v>120152800.01000001</v>
      </c>
      <c r="C2575" s="246">
        <f t="shared" ref="C2575" si="2361">+C2574+100</f>
        <v>152800.01</v>
      </c>
      <c r="D2575" s="246">
        <v>35664</v>
      </c>
    </row>
    <row r="2576" spans="1:4" x14ac:dyDescent="0.2">
      <c r="A2576" s="247">
        <v>12</v>
      </c>
      <c r="B2576" s="244">
        <f t="shared" si="2301"/>
        <v>120152900.01000001</v>
      </c>
      <c r="C2576" s="246">
        <f t="shared" ref="C2576" si="2362">+C2575+100</f>
        <v>152900.01</v>
      </c>
      <c r="D2576" s="246">
        <v>35442</v>
      </c>
    </row>
    <row r="2577" spans="1:4" x14ac:dyDescent="0.2">
      <c r="A2577" s="247">
        <v>12</v>
      </c>
      <c r="B2577" s="244">
        <f t="shared" si="2301"/>
        <v>120153000.01000001</v>
      </c>
      <c r="C2577" s="246">
        <f t="shared" ref="C2577" si="2363">+C2576+100</f>
        <v>153000.01</v>
      </c>
      <c r="D2577" s="246">
        <v>35221</v>
      </c>
    </row>
    <row r="2578" spans="1:4" x14ac:dyDescent="0.2">
      <c r="A2578" s="247">
        <v>12</v>
      </c>
      <c r="B2578" s="244">
        <f t="shared" ref="B2578:B2641" si="2364">+A2578*10000000+C2578</f>
        <v>120153100.01000001</v>
      </c>
      <c r="C2578" s="246">
        <f t="shared" ref="C2578" si="2365">+C2577+100</f>
        <v>153100.01</v>
      </c>
      <c r="D2578" s="246">
        <v>35001</v>
      </c>
    </row>
    <row r="2579" spans="1:4" x14ac:dyDescent="0.2">
      <c r="A2579" s="247">
        <v>12</v>
      </c>
      <c r="B2579" s="244">
        <f t="shared" si="2364"/>
        <v>120153200.01000001</v>
      </c>
      <c r="C2579" s="246">
        <f t="shared" ref="C2579" si="2366">+C2578+100</f>
        <v>153200.01</v>
      </c>
      <c r="D2579" s="246">
        <v>34782</v>
      </c>
    </row>
    <row r="2580" spans="1:4" x14ac:dyDescent="0.2">
      <c r="A2580" s="247">
        <v>12</v>
      </c>
      <c r="B2580" s="244">
        <f t="shared" si="2364"/>
        <v>120153300.01000001</v>
      </c>
      <c r="C2580" s="246">
        <f t="shared" ref="C2580" si="2367">+C2579+100</f>
        <v>153300.01</v>
      </c>
      <c r="D2580" s="246">
        <v>34565</v>
      </c>
    </row>
    <row r="2581" spans="1:4" x14ac:dyDescent="0.2">
      <c r="A2581" s="247">
        <v>12</v>
      </c>
      <c r="B2581" s="244">
        <f t="shared" si="2364"/>
        <v>120153400.01000001</v>
      </c>
      <c r="C2581" s="246">
        <f t="shared" ref="C2581" si="2368">+C2580+100</f>
        <v>153400.01</v>
      </c>
      <c r="D2581" s="246">
        <v>34348</v>
      </c>
    </row>
    <row r="2582" spans="1:4" x14ac:dyDescent="0.2">
      <c r="A2582" s="247">
        <v>12</v>
      </c>
      <c r="B2582" s="244">
        <f t="shared" si="2364"/>
        <v>120153500.01000001</v>
      </c>
      <c r="C2582" s="246">
        <f t="shared" ref="C2582" si="2369">+C2581+100</f>
        <v>153500.01</v>
      </c>
      <c r="D2582" s="246">
        <v>34133</v>
      </c>
    </row>
    <row r="2583" spans="1:4" x14ac:dyDescent="0.2">
      <c r="A2583" s="247">
        <v>12</v>
      </c>
      <c r="B2583" s="244">
        <f t="shared" si="2364"/>
        <v>120153600.01000001</v>
      </c>
      <c r="C2583" s="246">
        <f t="shared" ref="C2583" si="2370">+C2582+100</f>
        <v>153600.01</v>
      </c>
      <c r="D2583" s="246">
        <v>33918</v>
      </c>
    </row>
    <row r="2584" spans="1:4" x14ac:dyDescent="0.2">
      <c r="A2584" s="247">
        <v>12</v>
      </c>
      <c r="B2584" s="244">
        <f t="shared" si="2364"/>
        <v>120153700.01000001</v>
      </c>
      <c r="C2584" s="246">
        <f t="shared" ref="C2584" si="2371">+C2583+100</f>
        <v>153700.01</v>
      </c>
      <c r="D2584" s="246">
        <v>33705</v>
      </c>
    </row>
    <row r="2585" spans="1:4" x14ac:dyDescent="0.2">
      <c r="A2585" s="247">
        <v>12</v>
      </c>
      <c r="B2585" s="244">
        <f t="shared" si="2364"/>
        <v>120153800.01000001</v>
      </c>
      <c r="C2585" s="246">
        <f t="shared" ref="C2585" si="2372">+C2584+100</f>
        <v>153800.01</v>
      </c>
      <c r="D2585" s="246">
        <v>33492</v>
      </c>
    </row>
    <row r="2586" spans="1:4" x14ac:dyDescent="0.2">
      <c r="A2586" s="247">
        <v>12</v>
      </c>
      <c r="B2586" s="244">
        <f t="shared" si="2364"/>
        <v>120153900.01000001</v>
      </c>
      <c r="C2586" s="246">
        <f t="shared" ref="C2586" si="2373">+C2585+100</f>
        <v>153900.01</v>
      </c>
      <c r="D2586" s="246">
        <v>33281</v>
      </c>
    </row>
    <row r="2587" spans="1:4" x14ac:dyDescent="0.2">
      <c r="A2587" s="247">
        <v>12</v>
      </c>
      <c r="B2587" s="244">
        <f t="shared" si="2364"/>
        <v>120154000.01000001</v>
      </c>
      <c r="C2587" s="246">
        <f t="shared" ref="C2587" si="2374">+C2586+100</f>
        <v>154000.01</v>
      </c>
      <c r="D2587" s="246">
        <v>33070</v>
      </c>
    </row>
    <row r="2588" spans="1:4" x14ac:dyDescent="0.2">
      <c r="A2588" s="247">
        <v>12</v>
      </c>
      <c r="B2588" s="244">
        <f t="shared" si="2364"/>
        <v>120154100.01000001</v>
      </c>
      <c r="C2588" s="246">
        <f t="shared" ref="C2588" si="2375">+C2587+100</f>
        <v>154100.01</v>
      </c>
      <c r="D2588" s="246">
        <v>32860</v>
      </c>
    </row>
    <row r="2589" spans="1:4" x14ac:dyDescent="0.2">
      <c r="A2589" s="247">
        <v>12</v>
      </c>
      <c r="B2589" s="244">
        <f t="shared" si="2364"/>
        <v>120154200.01000001</v>
      </c>
      <c r="C2589" s="246">
        <f t="shared" ref="C2589" si="2376">+C2588+100</f>
        <v>154200.01</v>
      </c>
      <c r="D2589" s="246">
        <v>32651</v>
      </c>
    </row>
    <row r="2590" spans="1:4" x14ac:dyDescent="0.2">
      <c r="A2590" s="247">
        <v>12</v>
      </c>
      <c r="B2590" s="244">
        <f t="shared" si="2364"/>
        <v>120154300.01000001</v>
      </c>
      <c r="C2590" s="246">
        <f t="shared" ref="C2590" si="2377">+C2589+100</f>
        <v>154300.01</v>
      </c>
      <c r="D2590" s="246">
        <v>32443</v>
      </c>
    </row>
    <row r="2591" spans="1:4" x14ac:dyDescent="0.2">
      <c r="A2591" s="247">
        <v>12</v>
      </c>
      <c r="B2591" s="244">
        <f t="shared" si="2364"/>
        <v>120154400.01000001</v>
      </c>
      <c r="C2591" s="246">
        <f t="shared" ref="C2591" si="2378">+C2590+100</f>
        <v>154400.01</v>
      </c>
      <c r="D2591" s="246">
        <v>32236</v>
      </c>
    </row>
    <row r="2592" spans="1:4" x14ac:dyDescent="0.2">
      <c r="A2592" s="247">
        <v>12</v>
      </c>
      <c r="B2592" s="244">
        <f t="shared" si="2364"/>
        <v>120154500.01000001</v>
      </c>
      <c r="C2592" s="246">
        <f t="shared" ref="C2592" si="2379">+C2591+100</f>
        <v>154500.01</v>
      </c>
      <c r="D2592" s="246">
        <v>32029</v>
      </c>
    </row>
    <row r="2593" spans="1:4" x14ac:dyDescent="0.2">
      <c r="A2593" s="247">
        <v>12</v>
      </c>
      <c r="B2593" s="244">
        <f t="shared" si="2364"/>
        <v>120154600.01000001</v>
      </c>
      <c r="C2593" s="246">
        <f t="shared" ref="C2593" si="2380">+C2592+100</f>
        <v>154600.01</v>
      </c>
      <c r="D2593" s="246">
        <v>31824</v>
      </c>
    </row>
    <row r="2594" spans="1:4" x14ac:dyDescent="0.2">
      <c r="A2594" s="247">
        <v>12</v>
      </c>
      <c r="B2594" s="244">
        <f t="shared" si="2364"/>
        <v>120154700.01000001</v>
      </c>
      <c r="C2594" s="246">
        <f t="shared" ref="C2594" si="2381">+C2593+100</f>
        <v>154700.01</v>
      </c>
      <c r="D2594" s="246">
        <v>31618</v>
      </c>
    </row>
    <row r="2595" spans="1:4" x14ac:dyDescent="0.2">
      <c r="A2595" s="247">
        <v>12</v>
      </c>
      <c r="B2595" s="244">
        <f t="shared" si="2364"/>
        <v>120154800.01000001</v>
      </c>
      <c r="C2595" s="246">
        <f t="shared" ref="C2595" si="2382">+C2594+100</f>
        <v>154800.01</v>
      </c>
      <c r="D2595" s="246">
        <v>31414</v>
      </c>
    </row>
    <row r="2596" spans="1:4" x14ac:dyDescent="0.2">
      <c r="A2596" s="247">
        <v>12</v>
      </c>
      <c r="B2596" s="244">
        <f t="shared" si="2364"/>
        <v>120154900.01000001</v>
      </c>
      <c r="C2596" s="246">
        <f t="shared" ref="C2596" si="2383">+C2595+100</f>
        <v>154900.01</v>
      </c>
      <c r="D2596" s="246">
        <v>31211</v>
      </c>
    </row>
    <row r="2597" spans="1:4" x14ac:dyDescent="0.2">
      <c r="A2597" s="247">
        <v>12</v>
      </c>
      <c r="B2597" s="244">
        <f t="shared" si="2364"/>
        <v>120155000.01000001</v>
      </c>
      <c r="C2597" s="246">
        <f t="shared" ref="C2597" si="2384">+C2596+100</f>
        <v>155000.01</v>
      </c>
      <c r="D2597" s="246">
        <v>31008</v>
      </c>
    </row>
    <row r="2598" spans="1:4" x14ac:dyDescent="0.2">
      <c r="A2598" s="247">
        <v>12</v>
      </c>
      <c r="B2598" s="244">
        <f t="shared" si="2364"/>
        <v>120155100.01000001</v>
      </c>
      <c r="C2598" s="246">
        <f t="shared" ref="C2598" si="2385">+C2597+100</f>
        <v>155100.01</v>
      </c>
      <c r="D2598" s="246">
        <v>30805</v>
      </c>
    </row>
    <row r="2599" spans="1:4" x14ac:dyDescent="0.2">
      <c r="A2599" s="247">
        <v>12</v>
      </c>
      <c r="B2599" s="244">
        <f t="shared" si="2364"/>
        <v>120155200.01000001</v>
      </c>
      <c r="C2599" s="246">
        <f t="shared" ref="C2599" si="2386">+C2598+100</f>
        <v>155200.01</v>
      </c>
      <c r="D2599" s="246">
        <v>30604</v>
      </c>
    </row>
    <row r="2600" spans="1:4" x14ac:dyDescent="0.2">
      <c r="A2600" s="247">
        <v>12</v>
      </c>
      <c r="B2600" s="244">
        <f t="shared" si="2364"/>
        <v>120155300.01000001</v>
      </c>
      <c r="C2600" s="246">
        <f t="shared" ref="C2600" si="2387">+C2599+100</f>
        <v>155300.01</v>
      </c>
      <c r="D2600" s="246">
        <v>30403</v>
      </c>
    </row>
    <row r="2601" spans="1:4" x14ac:dyDescent="0.2">
      <c r="A2601" s="247">
        <v>12</v>
      </c>
      <c r="B2601" s="244">
        <f t="shared" si="2364"/>
        <v>120155400.01000001</v>
      </c>
      <c r="C2601" s="246">
        <f t="shared" ref="C2601" si="2388">+C2600+100</f>
        <v>155400.01</v>
      </c>
      <c r="D2601" s="246">
        <v>30203</v>
      </c>
    </row>
    <row r="2602" spans="1:4" x14ac:dyDescent="0.2">
      <c r="A2602" s="247">
        <v>12</v>
      </c>
      <c r="B2602" s="244">
        <f t="shared" si="2364"/>
        <v>120155500.01000001</v>
      </c>
      <c r="C2602" s="246">
        <f t="shared" ref="C2602" si="2389">+C2601+100</f>
        <v>155500.01</v>
      </c>
      <c r="D2602" s="246">
        <v>30003</v>
      </c>
    </row>
    <row r="2603" spans="1:4" x14ac:dyDescent="0.2">
      <c r="A2603" s="247">
        <v>12</v>
      </c>
      <c r="B2603" s="244">
        <f t="shared" si="2364"/>
        <v>120155600.01000001</v>
      </c>
      <c r="C2603" s="246">
        <f t="shared" ref="C2603" si="2390">+C2602+100</f>
        <v>155600.01</v>
      </c>
      <c r="D2603" s="246">
        <v>29804</v>
      </c>
    </row>
    <row r="2604" spans="1:4" x14ac:dyDescent="0.2">
      <c r="A2604" s="247">
        <v>12</v>
      </c>
      <c r="B2604" s="244">
        <f t="shared" si="2364"/>
        <v>120155700.01000001</v>
      </c>
      <c r="C2604" s="246">
        <f t="shared" ref="C2604" si="2391">+C2603+100</f>
        <v>155700.01</v>
      </c>
      <c r="D2604" s="246">
        <v>29605</v>
      </c>
    </row>
    <row r="2605" spans="1:4" x14ac:dyDescent="0.2">
      <c r="A2605" s="247">
        <v>12</v>
      </c>
      <c r="B2605" s="244">
        <f t="shared" si="2364"/>
        <v>120155800.01000001</v>
      </c>
      <c r="C2605" s="246">
        <f t="shared" ref="C2605" si="2392">+C2604+100</f>
        <v>155800.01</v>
      </c>
      <c r="D2605" s="246">
        <v>29407</v>
      </c>
    </row>
    <row r="2606" spans="1:4" x14ac:dyDescent="0.2">
      <c r="A2606" s="247">
        <v>12</v>
      </c>
      <c r="B2606" s="244">
        <f t="shared" si="2364"/>
        <v>120155900.01000001</v>
      </c>
      <c r="C2606" s="246">
        <f t="shared" ref="C2606" si="2393">+C2605+100</f>
        <v>155900.01</v>
      </c>
      <c r="D2606" s="246">
        <v>29210</v>
      </c>
    </row>
    <row r="2607" spans="1:4" x14ac:dyDescent="0.2">
      <c r="A2607" s="247">
        <v>12</v>
      </c>
      <c r="B2607" s="244">
        <f t="shared" si="2364"/>
        <v>120156000.01000001</v>
      </c>
      <c r="C2607" s="246">
        <f t="shared" ref="C2607" si="2394">+C2606+100</f>
        <v>156000.01</v>
      </c>
      <c r="D2607" s="246">
        <v>29013</v>
      </c>
    </row>
    <row r="2608" spans="1:4" x14ac:dyDescent="0.2">
      <c r="A2608" s="247">
        <v>12</v>
      </c>
      <c r="B2608" s="244">
        <f t="shared" si="2364"/>
        <v>120156100.01000001</v>
      </c>
      <c r="C2608" s="246">
        <f t="shared" ref="C2608" si="2395">+C2607+100</f>
        <v>156100.01</v>
      </c>
      <c r="D2608" s="246">
        <v>28817</v>
      </c>
    </row>
    <row r="2609" spans="1:4" x14ac:dyDescent="0.2">
      <c r="A2609" s="247">
        <v>12</v>
      </c>
      <c r="B2609" s="244">
        <f t="shared" si="2364"/>
        <v>120156200.01000001</v>
      </c>
      <c r="C2609" s="246">
        <f t="shared" ref="C2609" si="2396">+C2608+100</f>
        <v>156200.01</v>
      </c>
      <c r="D2609" s="246">
        <v>28621</v>
      </c>
    </row>
    <row r="2610" spans="1:4" x14ac:dyDescent="0.2">
      <c r="A2610" s="247">
        <v>12</v>
      </c>
      <c r="B2610" s="244">
        <f t="shared" si="2364"/>
        <v>120156300.01000001</v>
      </c>
      <c r="C2610" s="246">
        <f t="shared" ref="C2610" si="2397">+C2609+100</f>
        <v>156300.01</v>
      </c>
      <c r="D2610" s="246">
        <v>28426</v>
      </c>
    </row>
    <row r="2611" spans="1:4" x14ac:dyDescent="0.2">
      <c r="A2611" s="247">
        <v>12</v>
      </c>
      <c r="B2611" s="244">
        <f t="shared" si="2364"/>
        <v>120156400.01000001</v>
      </c>
      <c r="C2611" s="246">
        <f t="shared" ref="C2611" si="2398">+C2610+100</f>
        <v>156400.01</v>
      </c>
      <c r="D2611" s="246">
        <v>28231</v>
      </c>
    </row>
    <row r="2612" spans="1:4" x14ac:dyDescent="0.2">
      <c r="A2612" s="247">
        <v>12</v>
      </c>
      <c r="B2612" s="244">
        <f t="shared" si="2364"/>
        <v>120156500.01000001</v>
      </c>
      <c r="C2612" s="246">
        <f t="shared" ref="C2612" si="2399">+C2611+100</f>
        <v>156500.01</v>
      </c>
      <c r="D2612" s="246">
        <v>28037</v>
      </c>
    </row>
    <row r="2613" spans="1:4" x14ac:dyDescent="0.2">
      <c r="A2613" s="247">
        <v>12</v>
      </c>
      <c r="B2613" s="244">
        <f t="shared" si="2364"/>
        <v>120156600.01000001</v>
      </c>
      <c r="C2613" s="246">
        <f t="shared" ref="C2613" si="2400">+C2612+100</f>
        <v>156600.01</v>
      </c>
      <c r="D2613" s="246">
        <v>27844</v>
      </c>
    </row>
    <row r="2614" spans="1:4" x14ac:dyDescent="0.2">
      <c r="A2614" s="247">
        <v>12</v>
      </c>
      <c r="B2614" s="244">
        <f t="shared" si="2364"/>
        <v>120156700.01000001</v>
      </c>
      <c r="C2614" s="246">
        <f t="shared" ref="C2614" si="2401">+C2613+100</f>
        <v>156700.01</v>
      </c>
      <c r="D2614" s="246">
        <v>27651</v>
      </c>
    </row>
    <row r="2615" spans="1:4" x14ac:dyDescent="0.2">
      <c r="A2615" s="247">
        <v>12</v>
      </c>
      <c r="B2615" s="244">
        <f t="shared" si="2364"/>
        <v>120156800.01000001</v>
      </c>
      <c r="C2615" s="246">
        <f t="shared" ref="C2615" si="2402">+C2614+100</f>
        <v>156800.01</v>
      </c>
      <c r="D2615" s="246">
        <v>27458</v>
      </c>
    </row>
    <row r="2616" spans="1:4" x14ac:dyDescent="0.2">
      <c r="A2616" s="247">
        <v>12</v>
      </c>
      <c r="B2616" s="244">
        <f t="shared" si="2364"/>
        <v>120156900.01000001</v>
      </c>
      <c r="C2616" s="246">
        <f t="shared" ref="C2616" si="2403">+C2615+100</f>
        <v>156900.01</v>
      </c>
      <c r="D2616" s="246">
        <v>27266</v>
      </c>
    </row>
    <row r="2617" spans="1:4" x14ac:dyDescent="0.2">
      <c r="A2617" s="247">
        <v>12</v>
      </c>
      <c r="B2617" s="244">
        <f t="shared" si="2364"/>
        <v>120157000.01000001</v>
      </c>
      <c r="C2617" s="246">
        <f t="shared" ref="C2617" si="2404">+C2616+100</f>
        <v>157000.01</v>
      </c>
      <c r="D2617" s="246">
        <v>27074</v>
      </c>
    </row>
    <row r="2618" spans="1:4" x14ac:dyDescent="0.2">
      <c r="A2618" s="247">
        <v>12</v>
      </c>
      <c r="B2618" s="244">
        <f t="shared" si="2364"/>
        <v>120157100.01000001</v>
      </c>
      <c r="C2618" s="246">
        <f t="shared" ref="C2618" si="2405">+C2617+100</f>
        <v>157100.01</v>
      </c>
      <c r="D2618" s="246">
        <v>26883</v>
      </c>
    </row>
    <row r="2619" spans="1:4" x14ac:dyDescent="0.2">
      <c r="A2619" s="247">
        <v>12</v>
      </c>
      <c r="B2619" s="244">
        <f t="shared" si="2364"/>
        <v>120157200.01000001</v>
      </c>
      <c r="C2619" s="246">
        <f t="shared" ref="C2619" si="2406">+C2618+100</f>
        <v>157200.01</v>
      </c>
      <c r="D2619" s="246">
        <v>26692</v>
      </c>
    </row>
    <row r="2620" spans="1:4" x14ac:dyDescent="0.2">
      <c r="A2620" s="247">
        <v>12</v>
      </c>
      <c r="B2620" s="244">
        <f t="shared" si="2364"/>
        <v>120157300.01000001</v>
      </c>
      <c r="C2620" s="246">
        <f t="shared" ref="C2620" si="2407">+C2619+100</f>
        <v>157300.01</v>
      </c>
      <c r="D2620" s="246">
        <v>26501</v>
      </c>
    </row>
    <row r="2621" spans="1:4" x14ac:dyDescent="0.2">
      <c r="A2621" s="247">
        <v>12</v>
      </c>
      <c r="B2621" s="244">
        <f t="shared" si="2364"/>
        <v>120157400.01000001</v>
      </c>
      <c r="C2621" s="246">
        <f t="shared" ref="C2621" si="2408">+C2620+100</f>
        <v>157400.01</v>
      </c>
      <c r="D2621" s="246">
        <v>26311</v>
      </c>
    </row>
    <row r="2622" spans="1:4" x14ac:dyDescent="0.2">
      <c r="A2622" s="247">
        <v>12</v>
      </c>
      <c r="B2622" s="244">
        <f t="shared" si="2364"/>
        <v>120157500.01000001</v>
      </c>
      <c r="C2622" s="246">
        <f t="shared" ref="C2622" si="2409">+C2621+100</f>
        <v>157500.01</v>
      </c>
      <c r="D2622" s="246">
        <v>26122</v>
      </c>
    </row>
    <row r="2623" spans="1:4" x14ac:dyDescent="0.2">
      <c r="A2623" s="247">
        <v>12</v>
      </c>
      <c r="B2623" s="244">
        <f t="shared" si="2364"/>
        <v>120157600.01000001</v>
      </c>
      <c r="C2623" s="246">
        <f t="shared" ref="C2623" si="2410">+C2622+100</f>
        <v>157600.01</v>
      </c>
      <c r="D2623" s="246">
        <v>25933</v>
      </c>
    </row>
    <row r="2624" spans="1:4" x14ac:dyDescent="0.2">
      <c r="A2624" s="247">
        <v>12</v>
      </c>
      <c r="B2624" s="244">
        <f t="shared" si="2364"/>
        <v>120157700.01000001</v>
      </c>
      <c r="C2624" s="246">
        <f t="shared" ref="C2624" si="2411">+C2623+100</f>
        <v>157700.01</v>
      </c>
      <c r="D2624" s="246">
        <v>25744</v>
      </c>
    </row>
    <row r="2625" spans="1:4" x14ac:dyDescent="0.2">
      <c r="A2625" s="247">
        <v>12</v>
      </c>
      <c r="B2625" s="244">
        <f t="shared" si="2364"/>
        <v>120157800.01000001</v>
      </c>
      <c r="C2625" s="246">
        <f t="shared" ref="C2625" si="2412">+C2624+100</f>
        <v>157800.01</v>
      </c>
      <c r="D2625" s="246">
        <v>25556</v>
      </c>
    </row>
    <row r="2626" spans="1:4" x14ac:dyDescent="0.2">
      <c r="A2626" s="247">
        <v>12</v>
      </c>
      <c r="B2626" s="244">
        <f t="shared" si="2364"/>
        <v>120157900.01000001</v>
      </c>
      <c r="C2626" s="246">
        <f t="shared" ref="C2626" si="2413">+C2625+100</f>
        <v>157900.01</v>
      </c>
      <c r="D2626" s="246">
        <v>25368</v>
      </c>
    </row>
    <row r="2627" spans="1:4" x14ac:dyDescent="0.2">
      <c r="A2627" s="247">
        <v>12</v>
      </c>
      <c r="B2627" s="244">
        <f t="shared" si="2364"/>
        <v>120158000.01000001</v>
      </c>
      <c r="C2627" s="246">
        <f t="shared" ref="C2627" si="2414">+C2626+100</f>
        <v>158000.01</v>
      </c>
      <c r="D2627" s="246">
        <v>25181</v>
      </c>
    </row>
    <row r="2628" spans="1:4" x14ac:dyDescent="0.2">
      <c r="A2628" s="247">
        <v>12</v>
      </c>
      <c r="B2628" s="244">
        <f t="shared" si="2364"/>
        <v>120158100.01000001</v>
      </c>
      <c r="C2628" s="246">
        <f t="shared" ref="C2628" si="2415">+C2627+100</f>
        <v>158100.01</v>
      </c>
      <c r="D2628" s="246">
        <v>24994</v>
      </c>
    </row>
    <row r="2629" spans="1:4" x14ac:dyDescent="0.2">
      <c r="A2629" s="247">
        <v>12</v>
      </c>
      <c r="B2629" s="244">
        <f t="shared" si="2364"/>
        <v>120158200.01000001</v>
      </c>
      <c r="C2629" s="246">
        <f t="shared" ref="C2629" si="2416">+C2628+100</f>
        <v>158200.01</v>
      </c>
      <c r="D2629" s="246">
        <v>24807</v>
      </c>
    </row>
    <row r="2630" spans="1:4" x14ac:dyDescent="0.2">
      <c r="A2630" s="247">
        <v>12</v>
      </c>
      <c r="B2630" s="244">
        <f t="shared" si="2364"/>
        <v>120158300.01000001</v>
      </c>
      <c r="C2630" s="246">
        <f t="shared" ref="C2630" si="2417">+C2629+100</f>
        <v>158300.01</v>
      </c>
      <c r="D2630" s="246">
        <v>24621</v>
      </c>
    </row>
    <row r="2631" spans="1:4" x14ac:dyDescent="0.2">
      <c r="A2631" s="247">
        <v>12</v>
      </c>
      <c r="B2631" s="244">
        <f t="shared" si="2364"/>
        <v>120158400.01000001</v>
      </c>
      <c r="C2631" s="246">
        <f t="shared" ref="C2631" si="2418">+C2630+100</f>
        <v>158400.01</v>
      </c>
      <c r="D2631" s="246">
        <v>24435</v>
      </c>
    </row>
    <row r="2632" spans="1:4" x14ac:dyDescent="0.2">
      <c r="A2632" s="247">
        <v>12</v>
      </c>
      <c r="B2632" s="244">
        <f t="shared" si="2364"/>
        <v>120158500.01000001</v>
      </c>
      <c r="C2632" s="246">
        <f t="shared" ref="C2632" si="2419">+C2631+100</f>
        <v>158500.01</v>
      </c>
      <c r="D2632" s="246">
        <v>24249</v>
      </c>
    </row>
    <row r="2633" spans="1:4" x14ac:dyDescent="0.2">
      <c r="A2633" s="247">
        <v>12</v>
      </c>
      <c r="B2633" s="244">
        <f t="shared" si="2364"/>
        <v>120158600.01000001</v>
      </c>
      <c r="C2633" s="246">
        <f t="shared" ref="C2633" si="2420">+C2632+100</f>
        <v>158600.01</v>
      </c>
      <c r="D2633" s="246">
        <v>24064</v>
      </c>
    </row>
    <row r="2634" spans="1:4" x14ac:dyDescent="0.2">
      <c r="A2634" s="247">
        <v>12</v>
      </c>
      <c r="B2634" s="244">
        <f t="shared" si="2364"/>
        <v>120158700.01000001</v>
      </c>
      <c r="C2634" s="246">
        <f t="shared" ref="C2634" si="2421">+C2633+100</f>
        <v>158700.01</v>
      </c>
      <c r="D2634" s="246">
        <v>23879</v>
      </c>
    </row>
    <row r="2635" spans="1:4" x14ac:dyDescent="0.2">
      <c r="A2635" s="247">
        <v>12</v>
      </c>
      <c r="B2635" s="244">
        <f t="shared" si="2364"/>
        <v>120158800.01000001</v>
      </c>
      <c r="C2635" s="246">
        <f t="shared" ref="C2635" si="2422">+C2634+100</f>
        <v>158800.01</v>
      </c>
      <c r="D2635" s="246">
        <v>23695</v>
      </c>
    </row>
    <row r="2636" spans="1:4" x14ac:dyDescent="0.2">
      <c r="A2636" s="247">
        <v>12</v>
      </c>
      <c r="B2636" s="244">
        <f t="shared" si="2364"/>
        <v>120158900.01000001</v>
      </c>
      <c r="C2636" s="246">
        <f t="shared" ref="C2636" si="2423">+C2635+100</f>
        <v>158900.01</v>
      </c>
      <c r="D2636" s="246">
        <v>23511</v>
      </c>
    </row>
    <row r="2637" spans="1:4" x14ac:dyDescent="0.2">
      <c r="A2637" s="247">
        <v>12</v>
      </c>
      <c r="B2637" s="244">
        <f t="shared" si="2364"/>
        <v>120159000.01000001</v>
      </c>
      <c r="C2637" s="246">
        <f t="shared" ref="C2637" si="2424">+C2636+100</f>
        <v>159000.01</v>
      </c>
      <c r="D2637" s="246">
        <v>23327</v>
      </c>
    </row>
    <row r="2638" spans="1:4" x14ac:dyDescent="0.2">
      <c r="A2638" s="247">
        <v>12</v>
      </c>
      <c r="B2638" s="244">
        <f t="shared" si="2364"/>
        <v>120159100.01000001</v>
      </c>
      <c r="C2638" s="246">
        <f t="shared" ref="C2638" si="2425">+C2637+100</f>
        <v>159100.01</v>
      </c>
      <c r="D2638" s="246">
        <v>23143</v>
      </c>
    </row>
    <row r="2639" spans="1:4" x14ac:dyDescent="0.2">
      <c r="A2639" s="247">
        <v>12</v>
      </c>
      <c r="B2639" s="244">
        <f t="shared" si="2364"/>
        <v>120159200.01000001</v>
      </c>
      <c r="C2639" s="246">
        <f t="shared" ref="C2639" si="2426">+C2638+100</f>
        <v>159200.01</v>
      </c>
      <c r="D2639" s="246">
        <v>22960</v>
      </c>
    </row>
    <row r="2640" spans="1:4" x14ac:dyDescent="0.2">
      <c r="A2640" s="247">
        <v>12</v>
      </c>
      <c r="B2640" s="244">
        <f t="shared" si="2364"/>
        <v>120159300.01000001</v>
      </c>
      <c r="C2640" s="246">
        <f t="shared" ref="C2640" si="2427">+C2639+100</f>
        <v>159300.01</v>
      </c>
      <c r="D2640" s="246">
        <v>22778</v>
      </c>
    </row>
    <row r="2641" spans="1:4" x14ac:dyDescent="0.2">
      <c r="A2641" s="247">
        <v>12</v>
      </c>
      <c r="B2641" s="244">
        <f t="shared" si="2364"/>
        <v>120159400.01000001</v>
      </c>
      <c r="C2641" s="246">
        <f t="shared" ref="C2641" si="2428">+C2640+100</f>
        <v>159400.01</v>
      </c>
      <c r="D2641" s="246">
        <v>22595</v>
      </c>
    </row>
    <row r="2642" spans="1:4" x14ac:dyDescent="0.2">
      <c r="A2642" s="247">
        <v>12</v>
      </c>
      <c r="B2642" s="244">
        <f t="shared" ref="B2642:B2705" si="2429">+A2642*10000000+C2642</f>
        <v>120159500.01000001</v>
      </c>
      <c r="C2642" s="246">
        <f t="shared" ref="C2642" si="2430">+C2641+100</f>
        <v>159500.01</v>
      </c>
      <c r="D2642" s="246">
        <v>22413</v>
      </c>
    </row>
    <row r="2643" spans="1:4" x14ac:dyDescent="0.2">
      <c r="A2643" s="247">
        <v>12</v>
      </c>
      <c r="B2643" s="244">
        <f t="shared" si="2429"/>
        <v>120159600.01000001</v>
      </c>
      <c r="C2643" s="246">
        <f t="shared" ref="C2643" si="2431">+C2642+100</f>
        <v>159600.01</v>
      </c>
      <c r="D2643" s="246">
        <v>22231</v>
      </c>
    </row>
    <row r="2644" spans="1:4" x14ac:dyDescent="0.2">
      <c r="A2644" s="247">
        <v>12</v>
      </c>
      <c r="B2644" s="244">
        <f t="shared" si="2429"/>
        <v>120159700.01000001</v>
      </c>
      <c r="C2644" s="246">
        <f t="shared" ref="C2644" si="2432">+C2643+100</f>
        <v>159700.01</v>
      </c>
      <c r="D2644" s="246">
        <v>22050</v>
      </c>
    </row>
    <row r="2645" spans="1:4" x14ac:dyDescent="0.2">
      <c r="A2645" s="247">
        <v>12</v>
      </c>
      <c r="B2645" s="244">
        <f t="shared" si="2429"/>
        <v>120159800.01000001</v>
      </c>
      <c r="C2645" s="246">
        <f t="shared" ref="C2645" si="2433">+C2644+100</f>
        <v>159800.01</v>
      </c>
      <c r="D2645" s="246">
        <v>21869</v>
      </c>
    </row>
    <row r="2646" spans="1:4" x14ac:dyDescent="0.2">
      <c r="A2646" s="247">
        <v>12</v>
      </c>
      <c r="B2646" s="244">
        <f t="shared" si="2429"/>
        <v>120159900.01000001</v>
      </c>
      <c r="C2646" s="246">
        <f t="shared" ref="C2646" si="2434">+C2645+100</f>
        <v>159900.01</v>
      </c>
      <c r="D2646" s="246">
        <v>21688</v>
      </c>
    </row>
    <row r="2647" spans="1:4" x14ac:dyDescent="0.2">
      <c r="A2647" s="247">
        <v>12</v>
      </c>
      <c r="B2647" s="244">
        <f t="shared" si="2429"/>
        <v>120160000.01000001</v>
      </c>
      <c r="C2647" s="246">
        <f t="shared" ref="C2647" si="2435">+C2646+100</f>
        <v>160000.01</v>
      </c>
      <c r="D2647" s="246">
        <v>21507</v>
      </c>
    </row>
    <row r="2648" spans="1:4" x14ac:dyDescent="0.2">
      <c r="A2648" s="247">
        <v>12</v>
      </c>
      <c r="B2648" s="244">
        <f t="shared" si="2429"/>
        <v>120160100.01000001</v>
      </c>
      <c r="C2648" s="246">
        <f t="shared" ref="C2648" si="2436">+C2647+100</f>
        <v>160100.01</v>
      </c>
      <c r="D2648" s="246">
        <v>21327</v>
      </c>
    </row>
    <row r="2649" spans="1:4" x14ac:dyDescent="0.2">
      <c r="A2649" s="247">
        <v>12</v>
      </c>
      <c r="B2649" s="244">
        <f t="shared" si="2429"/>
        <v>120160200.01000001</v>
      </c>
      <c r="C2649" s="246">
        <f t="shared" ref="C2649" si="2437">+C2648+100</f>
        <v>160200.01</v>
      </c>
      <c r="D2649" s="246">
        <v>21147</v>
      </c>
    </row>
    <row r="2650" spans="1:4" x14ac:dyDescent="0.2">
      <c r="A2650" s="247">
        <v>12</v>
      </c>
      <c r="B2650" s="244">
        <f t="shared" si="2429"/>
        <v>120160300.01000001</v>
      </c>
      <c r="C2650" s="246">
        <f t="shared" ref="C2650" si="2438">+C2649+100</f>
        <v>160300.01</v>
      </c>
      <c r="D2650" s="246">
        <v>20968</v>
      </c>
    </row>
    <row r="2651" spans="1:4" x14ac:dyDescent="0.2">
      <c r="A2651" s="247">
        <v>12</v>
      </c>
      <c r="B2651" s="244">
        <f t="shared" si="2429"/>
        <v>120160400.01000001</v>
      </c>
      <c r="C2651" s="246">
        <f t="shared" ref="C2651" si="2439">+C2650+100</f>
        <v>160400.01</v>
      </c>
      <c r="D2651" s="246">
        <v>20788</v>
      </c>
    </row>
    <row r="2652" spans="1:4" x14ac:dyDescent="0.2">
      <c r="A2652" s="247">
        <v>12</v>
      </c>
      <c r="B2652" s="244">
        <f t="shared" si="2429"/>
        <v>120160500.01000001</v>
      </c>
      <c r="C2652" s="246">
        <f t="shared" ref="C2652" si="2440">+C2651+100</f>
        <v>160500.01</v>
      </c>
      <c r="D2652" s="246">
        <v>20609</v>
      </c>
    </row>
    <row r="2653" spans="1:4" x14ac:dyDescent="0.2">
      <c r="A2653" s="247">
        <v>12</v>
      </c>
      <c r="B2653" s="244">
        <f t="shared" si="2429"/>
        <v>120160600.01000001</v>
      </c>
      <c r="C2653" s="246">
        <f t="shared" ref="C2653" si="2441">+C2652+100</f>
        <v>160600.01</v>
      </c>
      <c r="D2653" s="246">
        <v>20430</v>
      </c>
    </row>
    <row r="2654" spans="1:4" x14ac:dyDescent="0.2">
      <c r="A2654" s="247">
        <v>12</v>
      </c>
      <c r="B2654" s="244">
        <f t="shared" si="2429"/>
        <v>120160700.01000001</v>
      </c>
      <c r="C2654" s="246">
        <f t="shared" ref="C2654" si="2442">+C2653+100</f>
        <v>160700.01</v>
      </c>
      <c r="D2654" s="246">
        <v>20252</v>
      </c>
    </row>
    <row r="2655" spans="1:4" x14ac:dyDescent="0.2">
      <c r="A2655" s="247">
        <v>12</v>
      </c>
      <c r="B2655" s="244">
        <f t="shared" si="2429"/>
        <v>120160800.01000001</v>
      </c>
      <c r="C2655" s="246">
        <f t="shared" ref="C2655" si="2443">+C2654+100</f>
        <v>160800.01</v>
      </c>
      <c r="D2655" s="246">
        <v>20074</v>
      </c>
    </row>
    <row r="2656" spans="1:4" x14ac:dyDescent="0.2">
      <c r="A2656" s="247">
        <v>12</v>
      </c>
      <c r="B2656" s="244">
        <f t="shared" si="2429"/>
        <v>120160900.01000001</v>
      </c>
      <c r="C2656" s="246">
        <f t="shared" ref="C2656" si="2444">+C2655+100</f>
        <v>160900.01</v>
      </c>
      <c r="D2656" s="246">
        <v>19896</v>
      </c>
    </row>
    <row r="2657" spans="1:4" x14ac:dyDescent="0.2">
      <c r="A2657" s="247">
        <v>12</v>
      </c>
      <c r="B2657" s="244">
        <f t="shared" si="2429"/>
        <v>120161000.01000001</v>
      </c>
      <c r="C2657" s="246">
        <f t="shared" ref="C2657" si="2445">+C2656+100</f>
        <v>161000.01</v>
      </c>
      <c r="D2657" s="246">
        <v>19718</v>
      </c>
    </row>
    <row r="2658" spans="1:4" x14ac:dyDescent="0.2">
      <c r="A2658" s="247">
        <v>12</v>
      </c>
      <c r="B2658" s="244">
        <f t="shared" si="2429"/>
        <v>120161100.01000001</v>
      </c>
      <c r="C2658" s="246">
        <f t="shared" ref="C2658" si="2446">+C2657+100</f>
        <v>161100.01</v>
      </c>
      <c r="D2658" s="246">
        <v>19541</v>
      </c>
    </row>
    <row r="2659" spans="1:4" x14ac:dyDescent="0.2">
      <c r="A2659" s="247">
        <v>12</v>
      </c>
      <c r="B2659" s="244">
        <f t="shared" si="2429"/>
        <v>120161200.01000001</v>
      </c>
      <c r="C2659" s="246">
        <f t="shared" ref="C2659" si="2447">+C2658+100</f>
        <v>161200.01</v>
      </c>
      <c r="D2659" s="246">
        <v>19364</v>
      </c>
    </row>
    <row r="2660" spans="1:4" x14ac:dyDescent="0.2">
      <c r="A2660" s="247">
        <v>12</v>
      </c>
      <c r="B2660" s="244">
        <f t="shared" si="2429"/>
        <v>120161300.01000001</v>
      </c>
      <c r="C2660" s="246">
        <f t="shared" ref="C2660" si="2448">+C2659+100</f>
        <v>161300.01</v>
      </c>
      <c r="D2660" s="246">
        <v>19187</v>
      </c>
    </row>
    <row r="2661" spans="1:4" x14ac:dyDescent="0.2">
      <c r="A2661" s="247">
        <v>12</v>
      </c>
      <c r="B2661" s="244">
        <f t="shared" si="2429"/>
        <v>120161400.01000001</v>
      </c>
      <c r="C2661" s="246">
        <f t="shared" ref="C2661" si="2449">+C2660+100</f>
        <v>161400.01</v>
      </c>
      <c r="D2661" s="246">
        <v>19010</v>
      </c>
    </row>
    <row r="2662" spans="1:4" x14ac:dyDescent="0.2">
      <c r="A2662" s="247">
        <v>12</v>
      </c>
      <c r="B2662" s="244">
        <f t="shared" si="2429"/>
        <v>120161500.01000001</v>
      </c>
      <c r="C2662" s="246">
        <f t="shared" ref="C2662" si="2450">+C2661+100</f>
        <v>161500.01</v>
      </c>
      <c r="D2662" s="246">
        <v>18834</v>
      </c>
    </row>
    <row r="2663" spans="1:4" x14ac:dyDescent="0.2">
      <c r="A2663" s="247">
        <v>12</v>
      </c>
      <c r="B2663" s="244">
        <f t="shared" si="2429"/>
        <v>120161600.01000001</v>
      </c>
      <c r="C2663" s="246">
        <f t="shared" ref="C2663" si="2451">+C2662+100</f>
        <v>161600.01</v>
      </c>
      <c r="D2663" s="246">
        <v>18658</v>
      </c>
    </row>
    <row r="2664" spans="1:4" x14ac:dyDescent="0.2">
      <c r="A2664" s="247">
        <v>12</v>
      </c>
      <c r="B2664" s="244">
        <f t="shared" si="2429"/>
        <v>120161700.01000001</v>
      </c>
      <c r="C2664" s="246">
        <f t="shared" ref="C2664" si="2452">+C2663+100</f>
        <v>161700.01</v>
      </c>
      <c r="D2664" s="246">
        <v>18482</v>
      </c>
    </row>
    <row r="2665" spans="1:4" x14ac:dyDescent="0.2">
      <c r="A2665" s="247">
        <v>12</v>
      </c>
      <c r="B2665" s="244">
        <f t="shared" si="2429"/>
        <v>120161800.01000001</v>
      </c>
      <c r="C2665" s="246">
        <f t="shared" ref="C2665" si="2453">+C2664+100</f>
        <v>161800.01</v>
      </c>
      <c r="D2665" s="246">
        <v>18307</v>
      </c>
    </row>
    <row r="2666" spans="1:4" x14ac:dyDescent="0.2">
      <c r="A2666" s="247">
        <v>12</v>
      </c>
      <c r="B2666" s="244">
        <f t="shared" si="2429"/>
        <v>120161900.01000001</v>
      </c>
      <c r="C2666" s="246">
        <f t="shared" ref="C2666" si="2454">+C2665+100</f>
        <v>161900.01</v>
      </c>
      <c r="D2666" s="246">
        <v>18132</v>
      </c>
    </row>
    <row r="2667" spans="1:4" x14ac:dyDescent="0.2">
      <c r="A2667" s="247">
        <v>12</v>
      </c>
      <c r="B2667" s="244">
        <f t="shared" si="2429"/>
        <v>120162000.01000001</v>
      </c>
      <c r="C2667" s="246">
        <f t="shared" ref="C2667" si="2455">+C2666+100</f>
        <v>162000.01</v>
      </c>
      <c r="D2667" s="246">
        <v>17957</v>
      </c>
    </row>
    <row r="2668" spans="1:4" x14ac:dyDescent="0.2">
      <c r="A2668" s="247">
        <v>12</v>
      </c>
      <c r="B2668" s="244">
        <f t="shared" si="2429"/>
        <v>120162100.01000001</v>
      </c>
      <c r="C2668" s="246">
        <f t="shared" ref="C2668" si="2456">+C2667+100</f>
        <v>162100.01</v>
      </c>
      <c r="D2668" s="246">
        <v>17782</v>
      </c>
    </row>
    <row r="2669" spans="1:4" x14ac:dyDescent="0.2">
      <c r="A2669" s="247">
        <v>12</v>
      </c>
      <c r="B2669" s="244">
        <f t="shared" si="2429"/>
        <v>120162200.01000001</v>
      </c>
      <c r="C2669" s="246">
        <f t="shared" ref="C2669" si="2457">+C2668+100</f>
        <v>162200.01</v>
      </c>
      <c r="D2669" s="246">
        <v>17607</v>
      </c>
    </row>
    <row r="2670" spans="1:4" x14ac:dyDescent="0.2">
      <c r="A2670" s="247">
        <v>12</v>
      </c>
      <c r="B2670" s="244">
        <f t="shared" si="2429"/>
        <v>120162300.01000001</v>
      </c>
      <c r="C2670" s="246">
        <f t="shared" ref="C2670" si="2458">+C2669+100</f>
        <v>162300.01</v>
      </c>
      <c r="D2670" s="246">
        <v>17433</v>
      </c>
    </row>
    <row r="2671" spans="1:4" x14ac:dyDescent="0.2">
      <c r="A2671" s="247">
        <v>12</v>
      </c>
      <c r="B2671" s="244">
        <f t="shared" si="2429"/>
        <v>120162400.01000001</v>
      </c>
      <c r="C2671" s="246">
        <f t="shared" ref="C2671" si="2459">+C2670+100</f>
        <v>162400.01</v>
      </c>
      <c r="D2671" s="246">
        <v>17259</v>
      </c>
    </row>
    <row r="2672" spans="1:4" x14ac:dyDescent="0.2">
      <c r="A2672" s="247">
        <v>12</v>
      </c>
      <c r="B2672" s="244">
        <f t="shared" si="2429"/>
        <v>120162500.01000001</v>
      </c>
      <c r="C2672" s="246">
        <f t="shared" ref="C2672" si="2460">+C2671+100</f>
        <v>162500.01</v>
      </c>
      <c r="D2672" s="246">
        <v>17085</v>
      </c>
    </row>
    <row r="2673" spans="1:4" x14ac:dyDescent="0.2">
      <c r="A2673" s="247">
        <v>12</v>
      </c>
      <c r="B2673" s="244">
        <f t="shared" si="2429"/>
        <v>120162600.01000001</v>
      </c>
      <c r="C2673" s="246">
        <f t="shared" ref="C2673" si="2461">+C2672+100</f>
        <v>162600.01</v>
      </c>
      <c r="D2673" s="246">
        <v>16911</v>
      </c>
    </row>
    <row r="2674" spans="1:4" x14ac:dyDescent="0.2">
      <c r="A2674" s="247">
        <v>12</v>
      </c>
      <c r="B2674" s="244">
        <f t="shared" si="2429"/>
        <v>120162700.01000001</v>
      </c>
      <c r="C2674" s="246">
        <f t="shared" ref="C2674" si="2462">+C2673+100</f>
        <v>162700.01</v>
      </c>
      <c r="D2674" s="246">
        <v>16738</v>
      </c>
    </row>
    <row r="2675" spans="1:4" x14ac:dyDescent="0.2">
      <c r="A2675" s="247">
        <v>12</v>
      </c>
      <c r="B2675" s="244">
        <f t="shared" si="2429"/>
        <v>120162800.01000001</v>
      </c>
      <c r="C2675" s="246">
        <f t="shared" ref="C2675" si="2463">+C2674+100</f>
        <v>162800.01</v>
      </c>
      <c r="D2675" s="246">
        <v>16565</v>
      </c>
    </row>
    <row r="2676" spans="1:4" x14ac:dyDescent="0.2">
      <c r="A2676" s="247">
        <v>12</v>
      </c>
      <c r="B2676" s="244">
        <f t="shared" si="2429"/>
        <v>120162900.01000001</v>
      </c>
      <c r="C2676" s="246">
        <f t="shared" ref="C2676" si="2464">+C2675+100</f>
        <v>162900.01</v>
      </c>
      <c r="D2676" s="246">
        <v>16392</v>
      </c>
    </row>
    <row r="2677" spans="1:4" x14ac:dyDescent="0.2">
      <c r="A2677" s="247">
        <v>12</v>
      </c>
      <c r="B2677" s="244">
        <f t="shared" si="2429"/>
        <v>120163000.01000001</v>
      </c>
      <c r="C2677" s="246">
        <f t="shared" ref="C2677" si="2465">+C2676+100</f>
        <v>163000.01</v>
      </c>
      <c r="D2677" s="246">
        <v>16219</v>
      </c>
    </row>
    <row r="2678" spans="1:4" x14ac:dyDescent="0.2">
      <c r="A2678" s="247">
        <v>12</v>
      </c>
      <c r="B2678" s="244">
        <f t="shared" si="2429"/>
        <v>120163100.01000001</v>
      </c>
      <c r="C2678" s="246">
        <f t="shared" ref="C2678" si="2466">+C2677+100</f>
        <v>163100.01</v>
      </c>
      <c r="D2678" s="246">
        <v>16047</v>
      </c>
    </row>
    <row r="2679" spans="1:4" x14ac:dyDescent="0.2">
      <c r="A2679" s="247">
        <v>12</v>
      </c>
      <c r="B2679" s="244">
        <f t="shared" si="2429"/>
        <v>120163200.01000001</v>
      </c>
      <c r="C2679" s="246">
        <f t="shared" ref="C2679" si="2467">+C2678+100</f>
        <v>163200.01</v>
      </c>
      <c r="D2679" s="246">
        <v>15875</v>
      </c>
    </row>
    <row r="2680" spans="1:4" x14ac:dyDescent="0.2">
      <c r="A2680" s="247">
        <v>12</v>
      </c>
      <c r="B2680" s="244">
        <f t="shared" si="2429"/>
        <v>120163300.01000001</v>
      </c>
      <c r="C2680" s="246">
        <f t="shared" ref="C2680" si="2468">+C2679+100</f>
        <v>163300.01</v>
      </c>
      <c r="D2680" s="246">
        <v>15703</v>
      </c>
    </row>
    <row r="2681" spans="1:4" x14ac:dyDescent="0.2">
      <c r="A2681" s="247">
        <v>12</v>
      </c>
      <c r="B2681" s="244">
        <f t="shared" si="2429"/>
        <v>120163400.01000001</v>
      </c>
      <c r="C2681" s="246">
        <f t="shared" ref="C2681" si="2469">+C2680+100</f>
        <v>163400.01</v>
      </c>
      <c r="D2681" s="246">
        <v>15531</v>
      </c>
    </row>
    <row r="2682" spans="1:4" x14ac:dyDescent="0.2">
      <c r="A2682" s="247">
        <v>12</v>
      </c>
      <c r="B2682" s="244">
        <f t="shared" si="2429"/>
        <v>120163500.01000001</v>
      </c>
      <c r="C2682" s="246">
        <f t="shared" ref="C2682" si="2470">+C2681+100</f>
        <v>163500.01</v>
      </c>
      <c r="D2682" s="246">
        <v>15359</v>
      </c>
    </row>
    <row r="2683" spans="1:4" x14ac:dyDescent="0.2">
      <c r="A2683" s="247">
        <v>12</v>
      </c>
      <c r="B2683" s="244">
        <f t="shared" si="2429"/>
        <v>120163600.01000001</v>
      </c>
      <c r="C2683" s="246">
        <f t="shared" ref="C2683" si="2471">+C2682+100</f>
        <v>163600.01</v>
      </c>
      <c r="D2683" s="246">
        <v>15188</v>
      </c>
    </row>
    <row r="2684" spans="1:4" x14ac:dyDescent="0.2">
      <c r="A2684" s="247">
        <v>12</v>
      </c>
      <c r="B2684" s="244">
        <f t="shared" si="2429"/>
        <v>120163700.01000001</v>
      </c>
      <c r="C2684" s="246">
        <f t="shared" ref="C2684" si="2472">+C2683+100</f>
        <v>163700.01</v>
      </c>
      <c r="D2684" s="246">
        <v>15017</v>
      </c>
    </row>
    <row r="2685" spans="1:4" x14ac:dyDescent="0.2">
      <c r="A2685" s="247">
        <v>12</v>
      </c>
      <c r="B2685" s="244">
        <f t="shared" si="2429"/>
        <v>120163800.01000001</v>
      </c>
      <c r="C2685" s="246">
        <f t="shared" ref="C2685" si="2473">+C2684+100</f>
        <v>163800.01</v>
      </c>
      <c r="D2685" s="246">
        <v>14846</v>
      </c>
    </row>
    <row r="2686" spans="1:4" x14ac:dyDescent="0.2">
      <c r="A2686" s="247">
        <v>12</v>
      </c>
      <c r="B2686" s="244">
        <f t="shared" si="2429"/>
        <v>120163900.01000001</v>
      </c>
      <c r="C2686" s="246">
        <f t="shared" ref="C2686" si="2474">+C2685+100</f>
        <v>163900.01</v>
      </c>
      <c r="D2686" s="246">
        <v>14675</v>
      </c>
    </row>
    <row r="2687" spans="1:4" x14ac:dyDescent="0.2">
      <c r="A2687" s="247">
        <v>12</v>
      </c>
      <c r="B2687" s="244">
        <f t="shared" si="2429"/>
        <v>120164000.01000001</v>
      </c>
      <c r="C2687" s="246">
        <f t="shared" ref="C2687" si="2475">+C2686+100</f>
        <v>164000.01</v>
      </c>
      <c r="D2687" s="246">
        <v>14505</v>
      </c>
    </row>
    <row r="2688" spans="1:4" x14ac:dyDescent="0.2">
      <c r="A2688" s="247">
        <v>12</v>
      </c>
      <c r="B2688" s="244">
        <f t="shared" si="2429"/>
        <v>120164100.01000001</v>
      </c>
      <c r="C2688" s="246">
        <f t="shared" ref="C2688" si="2476">+C2687+100</f>
        <v>164100.01</v>
      </c>
      <c r="D2688" s="246">
        <v>14334</v>
      </c>
    </row>
    <row r="2689" spans="1:4" x14ac:dyDescent="0.2">
      <c r="A2689" s="247">
        <v>12</v>
      </c>
      <c r="B2689" s="244">
        <f t="shared" si="2429"/>
        <v>120164200.01000001</v>
      </c>
      <c r="C2689" s="246">
        <f t="shared" ref="C2689" si="2477">+C2688+100</f>
        <v>164200.01</v>
      </c>
      <c r="D2689" s="246">
        <v>14164</v>
      </c>
    </row>
    <row r="2690" spans="1:4" x14ac:dyDescent="0.2">
      <c r="A2690" s="247">
        <v>12</v>
      </c>
      <c r="B2690" s="244">
        <f t="shared" si="2429"/>
        <v>120164300.01000001</v>
      </c>
      <c r="C2690" s="246">
        <f t="shared" ref="C2690" si="2478">+C2689+100</f>
        <v>164300.01</v>
      </c>
      <c r="D2690" s="246">
        <v>13994</v>
      </c>
    </row>
    <row r="2691" spans="1:4" x14ac:dyDescent="0.2">
      <c r="A2691" s="247">
        <v>12</v>
      </c>
      <c r="B2691" s="244">
        <f t="shared" si="2429"/>
        <v>120164400.01000001</v>
      </c>
      <c r="C2691" s="246">
        <f t="shared" ref="C2691" si="2479">+C2690+100</f>
        <v>164400.01</v>
      </c>
      <c r="D2691" s="246">
        <v>13824</v>
      </c>
    </row>
    <row r="2692" spans="1:4" x14ac:dyDescent="0.2">
      <c r="A2692" s="247">
        <v>12</v>
      </c>
      <c r="B2692" s="244">
        <f t="shared" si="2429"/>
        <v>120164500.01000001</v>
      </c>
      <c r="C2692" s="246">
        <f t="shared" ref="C2692" si="2480">+C2691+100</f>
        <v>164500.01</v>
      </c>
      <c r="D2692" s="246">
        <v>13655</v>
      </c>
    </row>
    <row r="2693" spans="1:4" x14ac:dyDescent="0.2">
      <c r="A2693" s="247">
        <v>12</v>
      </c>
      <c r="B2693" s="244">
        <f t="shared" si="2429"/>
        <v>120164600.01000001</v>
      </c>
      <c r="C2693" s="246">
        <f t="shared" ref="C2693" si="2481">+C2692+100</f>
        <v>164600.01</v>
      </c>
      <c r="D2693" s="246">
        <v>13486</v>
      </c>
    </row>
    <row r="2694" spans="1:4" x14ac:dyDescent="0.2">
      <c r="A2694" s="247">
        <v>12</v>
      </c>
      <c r="B2694" s="244">
        <f t="shared" si="2429"/>
        <v>120164700.01000001</v>
      </c>
      <c r="C2694" s="246">
        <f t="shared" ref="C2694" si="2482">+C2693+100</f>
        <v>164700.01</v>
      </c>
      <c r="D2694" s="246">
        <v>13317</v>
      </c>
    </row>
    <row r="2695" spans="1:4" x14ac:dyDescent="0.2">
      <c r="A2695" s="247">
        <v>12</v>
      </c>
      <c r="B2695" s="244">
        <f t="shared" si="2429"/>
        <v>120164800.01000001</v>
      </c>
      <c r="C2695" s="246">
        <f t="shared" ref="C2695" si="2483">+C2694+100</f>
        <v>164800.01</v>
      </c>
      <c r="D2695" s="246">
        <v>13148</v>
      </c>
    </row>
    <row r="2696" spans="1:4" x14ac:dyDescent="0.2">
      <c r="A2696" s="247">
        <v>12</v>
      </c>
      <c r="B2696" s="244">
        <f t="shared" si="2429"/>
        <v>120164900.01000001</v>
      </c>
      <c r="C2696" s="246">
        <f t="shared" ref="C2696" si="2484">+C2695+100</f>
        <v>164900.01</v>
      </c>
      <c r="D2696" s="246">
        <v>12979</v>
      </c>
    </row>
    <row r="2697" spans="1:4" x14ac:dyDescent="0.2">
      <c r="A2697" s="247">
        <v>12</v>
      </c>
      <c r="B2697" s="244">
        <f t="shared" si="2429"/>
        <v>120165000.01000001</v>
      </c>
      <c r="C2697" s="246">
        <f t="shared" ref="C2697" si="2485">+C2696+100</f>
        <v>165000.01</v>
      </c>
      <c r="D2697" s="246">
        <v>12810</v>
      </c>
    </row>
    <row r="2698" spans="1:4" x14ac:dyDescent="0.2">
      <c r="A2698" s="247">
        <v>12</v>
      </c>
      <c r="B2698" s="244">
        <f t="shared" si="2429"/>
        <v>120165100.01000001</v>
      </c>
      <c r="C2698" s="246">
        <f t="shared" ref="C2698" si="2486">+C2697+100</f>
        <v>165100.01</v>
      </c>
      <c r="D2698" s="246">
        <v>12642</v>
      </c>
    </row>
    <row r="2699" spans="1:4" x14ac:dyDescent="0.2">
      <c r="A2699" s="247">
        <v>12</v>
      </c>
      <c r="B2699" s="244">
        <f t="shared" si="2429"/>
        <v>120165200.01000001</v>
      </c>
      <c r="C2699" s="246">
        <f t="shared" ref="C2699" si="2487">+C2698+100</f>
        <v>165200.01</v>
      </c>
      <c r="D2699" s="246">
        <v>12474</v>
      </c>
    </row>
    <row r="2700" spans="1:4" x14ac:dyDescent="0.2">
      <c r="A2700" s="247">
        <v>12</v>
      </c>
      <c r="B2700" s="244">
        <f t="shared" si="2429"/>
        <v>120165300.01000001</v>
      </c>
      <c r="C2700" s="246">
        <f t="shared" ref="C2700" si="2488">+C2699+100</f>
        <v>165300.01</v>
      </c>
      <c r="D2700" s="246">
        <v>12306</v>
      </c>
    </row>
    <row r="2701" spans="1:4" x14ac:dyDescent="0.2">
      <c r="A2701" s="247">
        <v>12</v>
      </c>
      <c r="B2701" s="244">
        <f t="shared" si="2429"/>
        <v>120165400.01000001</v>
      </c>
      <c r="C2701" s="246">
        <f t="shared" ref="C2701" si="2489">+C2700+100</f>
        <v>165400.01</v>
      </c>
      <c r="D2701" s="246">
        <v>12138</v>
      </c>
    </row>
    <row r="2702" spans="1:4" x14ac:dyDescent="0.2">
      <c r="A2702" s="247">
        <v>12</v>
      </c>
      <c r="B2702" s="244">
        <f t="shared" si="2429"/>
        <v>120165500.01000001</v>
      </c>
      <c r="C2702" s="246">
        <f t="shared" ref="C2702" si="2490">+C2701+100</f>
        <v>165500.01</v>
      </c>
      <c r="D2702" s="246">
        <v>11970</v>
      </c>
    </row>
    <row r="2703" spans="1:4" x14ac:dyDescent="0.2">
      <c r="A2703" s="247">
        <v>12</v>
      </c>
      <c r="B2703" s="244">
        <f t="shared" si="2429"/>
        <v>120165600.01000001</v>
      </c>
      <c r="C2703" s="246">
        <f t="shared" ref="C2703" si="2491">+C2702+100</f>
        <v>165600.01</v>
      </c>
      <c r="D2703" s="246">
        <v>11803</v>
      </c>
    </row>
    <row r="2704" spans="1:4" x14ac:dyDescent="0.2">
      <c r="A2704" s="247">
        <v>12</v>
      </c>
      <c r="B2704" s="244">
        <f t="shared" si="2429"/>
        <v>120165700.01000001</v>
      </c>
      <c r="C2704" s="246">
        <f t="shared" ref="C2704" si="2492">+C2703+100</f>
        <v>165700.01</v>
      </c>
      <c r="D2704" s="246">
        <v>11636</v>
      </c>
    </row>
    <row r="2705" spans="1:4" x14ac:dyDescent="0.2">
      <c r="A2705" s="247">
        <v>12</v>
      </c>
      <c r="B2705" s="244">
        <f t="shared" si="2429"/>
        <v>120165800.01000001</v>
      </c>
      <c r="C2705" s="246">
        <f t="shared" ref="C2705" si="2493">+C2704+100</f>
        <v>165800.01</v>
      </c>
      <c r="D2705" s="246">
        <v>11469</v>
      </c>
    </row>
    <row r="2706" spans="1:4" x14ac:dyDescent="0.2">
      <c r="A2706" s="247">
        <v>12</v>
      </c>
      <c r="B2706" s="244">
        <f t="shared" ref="B2706:B2769" si="2494">+A2706*10000000+C2706</f>
        <v>120165900.01000001</v>
      </c>
      <c r="C2706" s="246">
        <f t="shared" ref="C2706" si="2495">+C2705+100</f>
        <v>165900.01</v>
      </c>
      <c r="D2706" s="246">
        <v>11302</v>
      </c>
    </row>
    <row r="2707" spans="1:4" x14ac:dyDescent="0.2">
      <c r="A2707" s="247">
        <v>12</v>
      </c>
      <c r="B2707" s="244">
        <f t="shared" si="2494"/>
        <v>120166000.01000001</v>
      </c>
      <c r="C2707" s="246">
        <f t="shared" ref="C2707" si="2496">+C2706+100</f>
        <v>166000.01</v>
      </c>
      <c r="D2707" s="246">
        <v>11135</v>
      </c>
    </row>
    <row r="2708" spans="1:4" x14ac:dyDescent="0.2">
      <c r="A2708" s="247">
        <v>12</v>
      </c>
      <c r="B2708" s="244">
        <f t="shared" si="2494"/>
        <v>120166100.01000001</v>
      </c>
      <c r="C2708" s="246">
        <f t="shared" ref="C2708" si="2497">+C2707+100</f>
        <v>166100.01</v>
      </c>
      <c r="D2708" s="246">
        <v>10969</v>
      </c>
    </row>
    <row r="2709" spans="1:4" x14ac:dyDescent="0.2">
      <c r="A2709" s="247">
        <v>12</v>
      </c>
      <c r="B2709" s="244">
        <f t="shared" si="2494"/>
        <v>120166200.01000001</v>
      </c>
      <c r="C2709" s="246">
        <f t="shared" ref="C2709" si="2498">+C2708+100</f>
        <v>166200.01</v>
      </c>
      <c r="D2709" s="246">
        <v>10802</v>
      </c>
    </row>
    <row r="2710" spans="1:4" x14ac:dyDescent="0.2">
      <c r="A2710" s="247">
        <v>12</v>
      </c>
      <c r="B2710" s="244">
        <f t="shared" si="2494"/>
        <v>120166300.01000001</v>
      </c>
      <c r="C2710" s="246">
        <f t="shared" ref="C2710" si="2499">+C2709+100</f>
        <v>166300.01</v>
      </c>
      <c r="D2710" s="246">
        <v>10636</v>
      </c>
    </row>
    <row r="2711" spans="1:4" x14ac:dyDescent="0.2">
      <c r="A2711" s="247">
        <v>12</v>
      </c>
      <c r="B2711" s="244">
        <f t="shared" si="2494"/>
        <v>120166400.01000001</v>
      </c>
      <c r="C2711" s="246">
        <f t="shared" ref="C2711" si="2500">+C2710+100</f>
        <v>166400.01</v>
      </c>
      <c r="D2711" s="246">
        <v>10470</v>
      </c>
    </row>
    <row r="2712" spans="1:4" x14ac:dyDescent="0.2">
      <c r="A2712" s="247">
        <v>12</v>
      </c>
      <c r="B2712" s="244">
        <f t="shared" si="2494"/>
        <v>120166500.01000001</v>
      </c>
      <c r="C2712" s="246">
        <f t="shared" ref="C2712" si="2501">+C2711+100</f>
        <v>166500.01</v>
      </c>
      <c r="D2712" s="246">
        <v>10304</v>
      </c>
    </row>
    <row r="2713" spans="1:4" x14ac:dyDescent="0.2">
      <c r="A2713" s="247">
        <v>12</v>
      </c>
      <c r="B2713" s="244">
        <f t="shared" si="2494"/>
        <v>120166600.01000001</v>
      </c>
      <c r="C2713" s="246">
        <f t="shared" ref="C2713" si="2502">+C2712+100</f>
        <v>166600.01</v>
      </c>
      <c r="D2713" s="246">
        <v>10139</v>
      </c>
    </row>
    <row r="2714" spans="1:4" x14ac:dyDescent="0.2">
      <c r="A2714" s="247">
        <v>12</v>
      </c>
      <c r="B2714" s="244">
        <f t="shared" si="2494"/>
        <v>120166700.01000001</v>
      </c>
      <c r="C2714" s="246">
        <f t="shared" ref="C2714" si="2503">+C2713+100</f>
        <v>166700.01</v>
      </c>
      <c r="D2714" s="246">
        <v>9973</v>
      </c>
    </row>
    <row r="2715" spans="1:4" x14ac:dyDescent="0.2">
      <c r="A2715" s="247">
        <v>12</v>
      </c>
      <c r="B2715" s="244">
        <f t="shared" si="2494"/>
        <v>120166800.01000001</v>
      </c>
      <c r="C2715" s="246">
        <f t="shared" ref="C2715" si="2504">+C2714+100</f>
        <v>166800.01</v>
      </c>
      <c r="D2715" s="246">
        <v>9808</v>
      </c>
    </row>
    <row r="2716" spans="1:4" x14ac:dyDescent="0.2">
      <c r="A2716" s="247">
        <v>12</v>
      </c>
      <c r="B2716" s="244">
        <f t="shared" si="2494"/>
        <v>120166900.01000001</v>
      </c>
      <c r="C2716" s="246">
        <f t="shared" ref="C2716" si="2505">+C2715+100</f>
        <v>166900.01</v>
      </c>
      <c r="D2716" s="246">
        <v>9643</v>
      </c>
    </row>
    <row r="2717" spans="1:4" x14ac:dyDescent="0.2">
      <c r="A2717" s="247">
        <v>12</v>
      </c>
      <c r="B2717" s="244">
        <f t="shared" si="2494"/>
        <v>120167000.01000001</v>
      </c>
      <c r="C2717" s="246">
        <f t="shared" ref="C2717" si="2506">+C2716+100</f>
        <v>167000.01</v>
      </c>
      <c r="D2717" s="246">
        <v>9478</v>
      </c>
    </row>
    <row r="2718" spans="1:4" x14ac:dyDescent="0.2">
      <c r="A2718" s="247">
        <v>12</v>
      </c>
      <c r="B2718" s="244">
        <f t="shared" si="2494"/>
        <v>120167100.01000001</v>
      </c>
      <c r="C2718" s="246">
        <f t="shared" ref="C2718" si="2507">+C2717+100</f>
        <v>167100.01</v>
      </c>
      <c r="D2718" s="246">
        <v>9313</v>
      </c>
    </row>
    <row r="2719" spans="1:4" x14ac:dyDescent="0.2">
      <c r="A2719" s="247">
        <v>12</v>
      </c>
      <c r="B2719" s="244">
        <f t="shared" si="2494"/>
        <v>120167200.01000001</v>
      </c>
      <c r="C2719" s="246">
        <f t="shared" ref="C2719" si="2508">+C2718+100</f>
        <v>167200.01</v>
      </c>
      <c r="D2719" s="246">
        <v>9148</v>
      </c>
    </row>
    <row r="2720" spans="1:4" x14ac:dyDescent="0.2">
      <c r="A2720" s="247">
        <v>12</v>
      </c>
      <c r="B2720" s="244">
        <f t="shared" si="2494"/>
        <v>120167300.01000001</v>
      </c>
      <c r="C2720" s="246">
        <f t="shared" ref="C2720" si="2509">+C2719+100</f>
        <v>167300.01</v>
      </c>
      <c r="D2720" s="246">
        <v>8983</v>
      </c>
    </row>
    <row r="2721" spans="1:4" x14ac:dyDescent="0.2">
      <c r="A2721" s="247">
        <v>12</v>
      </c>
      <c r="B2721" s="244">
        <f t="shared" si="2494"/>
        <v>120167400.01000001</v>
      </c>
      <c r="C2721" s="246">
        <f t="shared" ref="C2721" si="2510">+C2720+100</f>
        <v>167400.01</v>
      </c>
      <c r="D2721" s="246">
        <v>8819</v>
      </c>
    </row>
    <row r="2722" spans="1:4" x14ac:dyDescent="0.2">
      <c r="A2722" s="247">
        <v>12</v>
      </c>
      <c r="B2722" s="244">
        <f t="shared" si="2494"/>
        <v>120167500.01000001</v>
      </c>
      <c r="C2722" s="246">
        <f t="shared" ref="C2722" si="2511">+C2721+100</f>
        <v>167500.01</v>
      </c>
      <c r="D2722" s="246">
        <v>8655</v>
      </c>
    </row>
    <row r="2723" spans="1:4" x14ac:dyDescent="0.2">
      <c r="A2723" s="247">
        <v>12</v>
      </c>
      <c r="B2723" s="244">
        <f t="shared" si="2494"/>
        <v>120167600.01000001</v>
      </c>
      <c r="C2723" s="246">
        <f t="shared" ref="C2723" si="2512">+C2722+100</f>
        <v>167600.01</v>
      </c>
      <c r="D2723" s="246">
        <v>8491</v>
      </c>
    </row>
    <row r="2724" spans="1:4" x14ac:dyDescent="0.2">
      <c r="A2724" s="247">
        <v>12</v>
      </c>
      <c r="B2724" s="244">
        <f t="shared" si="2494"/>
        <v>120167700.01000001</v>
      </c>
      <c r="C2724" s="246">
        <f t="shared" ref="C2724" si="2513">+C2723+100</f>
        <v>167700.01</v>
      </c>
      <c r="D2724" s="246">
        <v>8327</v>
      </c>
    </row>
    <row r="2725" spans="1:4" x14ac:dyDescent="0.2">
      <c r="A2725" s="247">
        <v>12</v>
      </c>
      <c r="B2725" s="244">
        <f t="shared" si="2494"/>
        <v>120167800.01000001</v>
      </c>
      <c r="C2725" s="246">
        <f t="shared" ref="C2725" si="2514">+C2724+100</f>
        <v>167800.01</v>
      </c>
      <c r="D2725" s="246">
        <v>8163</v>
      </c>
    </row>
    <row r="2726" spans="1:4" x14ac:dyDescent="0.2">
      <c r="A2726" s="247">
        <v>12</v>
      </c>
      <c r="B2726" s="244">
        <f t="shared" si="2494"/>
        <v>120167900.01000001</v>
      </c>
      <c r="C2726" s="246">
        <f t="shared" ref="C2726" si="2515">+C2725+100</f>
        <v>167900.01</v>
      </c>
      <c r="D2726" s="246">
        <v>8000</v>
      </c>
    </row>
    <row r="2727" spans="1:4" x14ac:dyDescent="0.2">
      <c r="A2727" s="247">
        <v>12</v>
      </c>
      <c r="B2727" s="244">
        <f t="shared" si="2494"/>
        <v>120168000.01000001</v>
      </c>
      <c r="C2727" s="246">
        <f t="shared" ref="C2727" si="2516">+C2726+100</f>
        <v>168000.01</v>
      </c>
      <c r="D2727" s="246">
        <v>7836</v>
      </c>
    </row>
    <row r="2728" spans="1:4" x14ac:dyDescent="0.2">
      <c r="A2728" s="247">
        <v>12</v>
      </c>
      <c r="B2728" s="244">
        <f t="shared" si="2494"/>
        <v>120168100.01000001</v>
      </c>
      <c r="C2728" s="246">
        <f t="shared" ref="C2728" si="2517">+C2727+100</f>
        <v>168100.01</v>
      </c>
      <c r="D2728" s="246">
        <v>7673</v>
      </c>
    </row>
    <row r="2729" spans="1:4" x14ac:dyDescent="0.2">
      <c r="A2729" s="247">
        <v>12</v>
      </c>
      <c r="B2729" s="244">
        <f t="shared" si="2494"/>
        <v>120168200.01000001</v>
      </c>
      <c r="C2729" s="246">
        <f t="shared" ref="C2729" si="2518">+C2728+100</f>
        <v>168200.01</v>
      </c>
      <c r="D2729" s="246">
        <v>7510</v>
      </c>
    </row>
    <row r="2730" spans="1:4" x14ac:dyDescent="0.2">
      <c r="A2730" s="247">
        <v>12</v>
      </c>
      <c r="B2730" s="244">
        <f t="shared" si="2494"/>
        <v>120168300.01000001</v>
      </c>
      <c r="C2730" s="246">
        <f t="shared" ref="C2730" si="2519">+C2729+100</f>
        <v>168300.01</v>
      </c>
      <c r="D2730" s="246">
        <v>7347</v>
      </c>
    </row>
    <row r="2731" spans="1:4" x14ac:dyDescent="0.2">
      <c r="A2731" s="247">
        <v>12</v>
      </c>
      <c r="B2731" s="244">
        <f t="shared" si="2494"/>
        <v>120168400.01000001</v>
      </c>
      <c r="C2731" s="246">
        <f t="shared" ref="C2731" si="2520">+C2730+100</f>
        <v>168400.01</v>
      </c>
      <c r="D2731" s="246">
        <v>7184</v>
      </c>
    </row>
    <row r="2732" spans="1:4" x14ac:dyDescent="0.2">
      <c r="A2732" s="247">
        <v>12</v>
      </c>
      <c r="B2732" s="244">
        <f t="shared" si="2494"/>
        <v>120168500.01000001</v>
      </c>
      <c r="C2732" s="246">
        <f t="shared" ref="C2732" si="2521">+C2731+100</f>
        <v>168500.01</v>
      </c>
      <c r="D2732" s="246">
        <v>7022</v>
      </c>
    </row>
    <row r="2733" spans="1:4" x14ac:dyDescent="0.2">
      <c r="A2733" s="247">
        <v>12</v>
      </c>
      <c r="B2733" s="244">
        <f t="shared" si="2494"/>
        <v>120168600.01000001</v>
      </c>
      <c r="C2733" s="246">
        <f t="shared" ref="C2733" si="2522">+C2732+100</f>
        <v>168600.01</v>
      </c>
      <c r="D2733" s="246">
        <v>6859</v>
      </c>
    </row>
    <row r="2734" spans="1:4" x14ac:dyDescent="0.2">
      <c r="A2734" s="247">
        <v>12</v>
      </c>
      <c r="B2734" s="244">
        <f t="shared" si="2494"/>
        <v>120168700.01000001</v>
      </c>
      <c r="C2734" s="246">
        <f t="shared" ref="C2734" si="2523">+C2733+100</f>
        <v>168700.01</v>
      </c>
      <c r="D2734" s="246">
        <v>6697</v>
      </c>
    </row>
    <row r="2735" spans="1:4" x14ac:dyDescent="0.2">
      <c r="A2735" s="247">
        <v>12</v>
      </c>
      <c r="B2735" s="244">
        <f t="shared" si="2494"/>
        <v>120168800.01000001</v>
      </c>
      <c r="C2735" s="246">
        <f t="shared" ref="C2735" si="2524">+C2734+100</f>
        <v>168800.01</v>
      </c>
      <c r="D2735" s="246">
        <v>6534</v>
      </c>
    </row>
    <row r="2736" spans="1:4" x14ac:dyDescent="0.2">
      <c r="A2736" s="247">
        <v>12</v>
      </c>
      <c r="B2736" s="244">
        <f t="shared" si="2494"/>
        <v>120168900.01000001</v>
      </c>
      <c r="C2736" s="246">
        <f t="shared" ref="C2736" si="2525">+C2735+100</f>
        <v>168900.01</v>
      </c>
      <c r="D2736" s="246">
        <v>6372</v>
      </c>
    </row>
    <row r="2737" spans="1:4" x14ac:dyDescent="0.2">
      <c r="A2737" s="247">
        <v>12</v>
      </c>
      <c r="B2737" s="244">
        <f t="shared" si="2494"/>
        <v>120169000.01000001</v>
      </c>
      <c r="C2737" s="246">
        <f t="shared" ref="C2737" si="2526">+C2736+100</f>
        <v>169000.01</v>
      </c>
      <c r="D2737" s="246">
        <v>6210</v>
      </c>
    </row>
    <row r="2738" spans="1:4" x14ac:dyDescent="0.2">
      <c r="A2738" s="247">
        <v>12</v>
      </c>
      <c r="B2738" s="244">
        <f t="shared" si="2494"/>
        <v>120169100.01000001</v>
      </c>
      <c r="C2738" s="246">
        <f t="shared" ref="C2738" si="2527">+C2737+100</f>
        <v>169100.01</v>
      </c>
      <c r="D2738" s="246">
        <v>6049</v>
      </c>
    </row>
    <row r="2739" spans="1:4" x14ac:dyDescent="0.2">
      <c r="A2739" s="247">
        <v>12</v>
      </c>
      <c r="B2739" s="244">
        <f t="shared" si="2494"/>
        <v>120169200.01000001</v>
      </c>
      <c r="C2739" s="246">
        <f t="shared" ref="C2739" si="2528">+C2738+100</f>
        <v>169200.01</v>
      </c>
      <c r="D2739" s="246">
        <v>5887</v>
      </c>
    </row>
    <row r="2740" spans="1:4" x14ac:dyDescent="0.2">
      <c r="A2740" s="247">
        <v>12</v>
      </c>
      <c r="B2740" s="244">
        <f t="shared" si="2494"/>
        <v>120169300.01000001</v>
      </c>
      <c r="C2740" s="246">
        <f t="shared" ref="C2740" si="2529">+C2739+100</f>
        <v>169300.01</v>
      </c>
      <c r="D2740" s="246">
        <v>5726</v>
      </c>
    </row>
    <row r="2741" spans="1:4" x14ac:dyDescent="0.2">
      <c r="A2741" s="247">
        <v>12</v>
      </c>
      <c r="B2741" s="244">
        <f t="shared" si="2494"/>
        <v>120169400.01000001</v>
      </c>
      <c r="C2741" s="246">
        <f t="shared" ref="C2741" si="2530">+C2740+100</f>
        <v>169400.01</v>
      </c>
      <c r="D2741" s="246">
        <v>5564</v>
      </c>
    </row>
    <row r="2742" spans="1:4" x14ac:dyDescent="0.2">
      <c r="A2742" s="247">
        <v>12</v>
      </c>
      <c r="B2742" s="244">
        <f t="shared" si="2494"/>
        <v>120169500.01000001</v>
      </c>
      <c r="C2742" s="246">
        <f t="shared" ref="C2742" si="2531">+C2741+100</f>
        <v>169500.01</v>
      </c>
      <c r="D2742" s="246">
        <v>5403</v>
      </c>
    </row>
    <row r="2743" spans="1:4" x14ac:dyDescent="0.2">
      <c r="A2743" s="247">
        <v>12</v>
      </c>
      <c r="B2743" s="244">
        <f t="shared" si="2494"/>
        <v>120169600.01000001</v>
      </c>
      <c r="C2743" s="246">
        <f t="shared" ref="C2743" si="2532">+C2742+100</f>
        <v>169600.01</v>
      </c>
      <c r="D2743" s="246">
        <v>5242</v>
      </c>
    </row>
    <row r="2744" spans="1:4" x14ac:dyDescent="0.2">
      <c r="A2744" s="247">
        <v>12</v>
      </c>
      <c r="B2744" s="244">
        <f t="shared" si="2494"/>
        <v>120169700.01000001</v>
      </c>
      <c r="C2744" s="246">
        <f t="shared" ref="C2744" si="2533">+C2743+100</f>
        <v>169700.01</v>
      </c>
      <c r="D2744" s="246">
        <v>5081</v>
      </c>
    </row>
    <row r="2745" spans="1:4" x14ac:dyDescent="0.2">
      <c r="A2745" s="247">
        <v>12</v>
      </c>
      <c r="B2745" s="244">
        <f t="shared" si="2494"/>
        <v>120169800.01000001</v>
      </c>
      <c r="C2745" s="246">
        <f t="shared" ref="C2745" si="2534">+C2744+100</f>
        <v>169800.01</v>
      </c>
      <c r="D2745" s="246">
        <v>4920</v>
      </c>
    </row>
    <row r="2746" spans="1:4" x14ac:dyDescent="0.2">
      <c r="A2746" s="247">
        <v>12</v>
      </c>
      <c r="B2746" s="244">
        <f t="shared" si="2494"/>
        <v>120169900.01000001</v>
      </c>
      <c r="C2746" s="246">
        <f t="shared" ref="C2746" si="2535">+C2745+100</f>
        <v>169900.01</v>
      </c>
      <c r="D2746" s="246">
        <v>4760</v>
      </c>
    </row>
    <row r="2747" spans="1:4" x14ac:dyDescent="0.2">
      <c r="A2747" s="247">
        <v>12</v>
      </c>
      <c r="B2747" s="244">
        <f t="shared" si="2494"/>
        <v>120170000.01000001</v>
      </c>
      <c r="C2747" s="246">
        <f t="shared" ref="C2747" si="2536">+C2746+100</f>
        <v>170000.01</v>
      </c>
      <c r="D2747" s="246">
        <v>4599</v>
      </c>
    </row>
    <row r="2748" spans="1:4" x14ac:dyDescent="0.2">
      <c r="A2748" s="247">
        <v>12</v>
      </c>
      <c r="B2748" s="244">
        <f t="shared" si="2494"/>
        <v>120170100.01000001</v>
      </c>
      <c r="C2748" s="246">
        <f t="shared" ref="C2748" si="2537">+C2747+100</f>
        <v>170100.01</v>
      </c>
      <c r="D2748" s="246">
        <v>4439</v>
      </c>
    </row>
    <row r="2749" spans="1:4" x14ac:dyDescent="0.2">
      <c r="A2749" s="247">
        <v>12</v>
      </c>
      <c r="B2749" s="244">
        <f t="shared" si="2494"/>
        <v>120170200.01000001</v>
      </c>
      <c r="C2749" s="246">
        <f t="shared" ref="C2749" si="2538">+C2748+100</f>
        <v>170200.01</v>
      </c>
      <c r="D2749" s="246">
        <v>4278</v>
      </c>
    </row>
    <row r="2750" spans="1:4" x14ac:dyDescent="0.2">
      <c r="A2750" s="247">
        <v>12</v>
      </c>
      <c r="B2750" s="244">
        <f t="shared" si="2494"/>
        <v>120170300.01000001</v>
      </c>
      <c r="C2750" s="246">
        <f t="shared" ref="C2750" si="2539">+C2749+100</f>
        <v>170300.01</v>
      </c>
      <c r="D2750" s="246">
        <v>4118</v>
      </c>
    </row>
    <row r="2751" spans="1:4" x14ac:dyDescent="0.2">
      <c r="A2751" s="247">
        <v>12</v>
      </c>
      <c r="B2751" s="244">
        <f t="shared" si="2494"/>
        <v>120170400.01000001</v>
      </c>
      <c r="C2751" s="246">
        <f t="shared" ref="C2751" si="2540">+C2750+100</f>
        <v>170400.01</v>
      </c>
      <c r="D2751" s="246">
        <v>3958</v>
      </c>
    </row>
    <row r="2752" spans="1:4" x14ac:dyDescent="0.2">
      <c r="A2752" s="247">
        <v>12</v>
      </c>
      <c r="B2752" s="244">
        <f t="shared" si="2494"/>
        <v>120170500.01000001</v>
      </c>
      <c r="C2752" s="246">
        <f t="shared" ref="C2752" si="2541">+C2751+100</f>
        <v>170500.01</v>
      </c>
      <c r="D2752" s="246">
        <v>3798</v>
      </c>
    </row>
    <row r="2753" spans="1:4" x14ac:dyDescent="0.2">
      <c r="A2753" s="247">
        <v>12</v>
      </c>
      <c r="B2753" s="244">
        <f t="shared" si="2494"/>
        <v>120170600.01000001</v>
      </c>
      <c r="C2753" s="246">
        <f t="shared" ref="C2753" si="2542">+C2752+100</f>
        <v>170600.01</v>
      </c>
      <c r="D2753" s="246">
        <v>3639</v>
      </c>
    </row>
    <row r="2754" spans="1:4" x14ac:dyDescent="0.2">
      <c r="A2754" s="247">
        <v>12</v>
      </c>
      <c r="B2754" s="244">
        <f t="shared" si="2494"/>
        <v>120170700.01000001</v>
      </c>
      <c r="C2754" s="246">
        <f t="shared" ref="C2754" si="2543">+C2753+100</f>
        <v>170700.01</v>
      </c>
      <c r="D2754" s="246">
        <v>3479</v>
      </c>
    </row>
    <row r="2755" spans="1:4" x14ac:dyDescent="0.2">
      <c r="A2755" s="247">
        <v>12</v>
      </c>
      <c r="B2755" s="244">
        <f t="shared" si="2494"/>
        <v>120170800.01000001</v>
      </c>
      <c r="C2755" s="246">
        <f t="shared" ref="C2755" si="2544">+C2754+100</f>
        <v>170800.01</v>
      </c>
      <c r="D2755" s="246">
        <v>3320</v>
      </c>
    </row>
    <row r="2756" spans="1:4" x14ac:dyDescent="0.2">
      <c r="A2756" s="247">
        <v>12</v>
      </c>
      <c r="B2756" s="244">
        <f t="shared" si="2494"/>
        <v>120170900.01000001</v>
      </c>
      <c r="C2756" s="246">
        <f t="shared" ref="C2756" si="2545">+C2755+100</f>
        <v>170900.01</v>
      </c>
      <c r="D2756" s="246">
        <v>3160</v>
      </c>
    </row>
    <row r="2757" spans="1:4" x14ac:dyDescent="0.2">
      <c r="A2757" s="247">
        <v>12</v>
      </c>
      <c r="B2757" s="244">
        <f t="shared" si="2494"/>
        <v>120171000.01000001</v>
      </c>
      <c r="C2757" s="246">
        <f t="shared" ref="C2757" si="2546">+C2756+100</f>
        <v>171000.01</v>
      </c>
      <c r="D2757" s="246">
        <v>3001</v>
      </c>
    </row>
    <row r="2758" spans="1:4" x14ac:dyDescent="0.2">
      <c r="A2758" s="247">
        <v>12</v>
      </c>
      <c r="B2758" s="244">
        <f t="shared" si="2494"/>
        <v>120171100.01000001</v>
      </c>
      <c r="C2758" s="246">
        <f t="shared" ref="C2758" si="2547">+C2757+100</f>
        <v>171100.01</v>
      </c>
      <c r="D2758" s="246">
        <v>2842</v>
      </c>
    </row>
    <row r="2759" spans="1:4" x14ac:dyDescent="0.2">
      <c r="A2759" s="247">
        <v>12</v>
      </c>
      <c r="B2759" s="244">
        <f t="shared" si="2494"/>
        <v>120171200.01000001</v>
      </c>
      <c r="C2759" s="246">
        <f t="shared" ref="C2759" si="2548">+C2758+100</f>
        <v>171200.01</v>
      </c>
      <c r="D2759" s="246">
        <v>2683</v>
      </c>
    </row>
    <row r="2760" spans="1:4" x14ac:dyDescent="0.2">
      <c r="A2760" s="247">
        <v>12</v>
      </c>
      <c r="B2760" s="244">
        <f t="shared" si="2494"/>
        <v>120171300.01000001</v>
      </c>
      <c r="C2760" s="246">
        <f t="shared" ref="C2760" si="2549">+C2759+100</f>
        <v>171300.01</v>
      </c>
      <c r="D2760" s="246">
        <v>2524</v>
      </c>
    </row>
    <row r="2761" spans="1:4" x14ac:dyDescent="0.2">
      <c r="A2761" s="247">
        <v>12</v>
      </c>
      <c r="B2761" s="244">
        <f t="shared" si="2494"/>
        <v>120171400.01000001</v>
      </c>
      <c r="C2761" s="246">
        <f t="shared" ref="C2761" si="2550">+C2760+100</f>
        <v>171400.01</v>
      </c>
      <c r="D2761" s="246">
        <v>2366</v>
      </c>
    </row>
    <row r="2762" spans="1:4" x14ac:dyDescent="0.2">
      <c r="A2762" s="247">
        <v>12</v>
      </c>
      <c r="B2762" s="244">
        <f t="shared" si="2494"/>
        <v>120171500.01000001</v>
      </c>
      <c r="C2762" s="246">
        <f t="shared" ref="C2762" si="2551">+C2761+100</f>
        <v>171500.01</v>
      </c>
      <c r="D2762" s="246">
        <v>2207</v>
      </c>
    </row>
    <row r="2763" spans="1:4" x14ac:dyDescent="0.2">
      <c r="A2763" s="247">
        <v>12</v>
      </c>
      <c r="B2763" s="244">
        <f t="shared" si="2494"/>
        <v>120171600.01000001</v>
      </c>
      <c r="C2763" s="246">
        <f t="shared" ref="C2763" si="2552">+C2762+100</f>
        <v>171600.01</v>
      </c>
      <c r="D2763" s="246">
        <v>2049</v>
      </c>
    </row>
    <row r="2764" spans="1:4" x14ac:dyDescent="0.2">
      <c r="A2764" s="247">
        <v>12</v>
      </c>
      <c r="B2764" s="244">
        <f t="shared" si="2494"/>
        <v>120171700.01000001</v>
      </c>
      <c r="C2764" s="246">
        <f t="shared" ref="C2764" si="2553">+C2763+100</f>
        <v>171700.01</v>
      </c>
      <c r="D2764" s="246">
        <v>1890</v>
      </c>
    </row>
    <row r="2765" spans="1:4" x14ac:dyDescent="0.2">
      <c r="A2765" s="247">
        <v>12</v>
      </c>
      <c r="B2765" s="244">
        <f t="shared" si="2494"/>
        <v>120171800.01000001</v>
      </c>
      <c r="C2765" s="246">
        <f t="shared" ref="C2765" si="2554">+C2764+100</f>
        <v>171800.01</v>
      </c>
      <c r="D2765" s="246">
        <v>1732</v>
      </c>
    </row>
    <row r="2766" spans="1:4" x14ac:dyDescent="0.2">
      <c r="A2766" s="247">
        <v>12</v>
      </c>
      <c r="B2766" s="244">
        <f t="shared" si="2494"/>
        <v>120171900.01000001</v>
      </c>
      <c r="C2766" s="246">
        <f t="shared" ref="C2766" si="2555">+C2765+100</f>
        <v>171900.01</v>
      </c>
      <c r="D2766" s="246">
        <v>1574</v>
      </c>
    </row>
    <row r="2767" spans="1:4" x14ac:dyDescent="0.2">
      <c r="A2767" s="247">
        <v>12</v>
      </c>
      <c r="B2767" s="244">
        <f t="shared" si="2494"/>
        <v>120172000.01000001</v>
      </c>
      <c r="C2767" s="246">
        <f t="shared" ref="C2767" si="2556">+C2766+100</f>
        <v>172000.01</v>
      </c>
      <c r="D2767" s="246">
        <v>1416</v>
      </c>
    </row>
    <row r="2768" spans="1:4" x14ac:dyDescent="0.2">
      <c r="A2768" s="247">
        <v>12</v>
      </c>
      <c r="B2768" s="244">
        <f t="shared" si="2494"/>
        <v>120172100.01000001</v>
      </c>
      <c r="C2768" s="246">
        <f t="shared" ref="C2768" si="2557">+C2767+100</f>
        <v>172100.01</v>
      </c>
      <c r="D2768" s="246">
        <v>1258</v>
      </c>
    </row>
    <row r="2769" spans="1:5" x14ac:dyDescent="0.2">
      <c r="A2769" s="247">
        <v>12</v>
      </c>
      <c r="B2769" s="244">
        <f t="shared" si="2494"/>
        <v>120172200.01000001</v>
      </c>
      <c r="C2769" s="246">
        <f t="shared" ref="C2769" si="2558">+C2768+100</f>
        <v>172200.01</v>
      </c>
      <c r="D2769" s="246">
        <v>1101</v>
      </c>
    </row>
    <row r="2770" spans="1:5" x14ac:dyDescent="0.2">
      <c r="A2770" s="247">
        <v>12</v>
      </c>
      <c r="B2770" s="244">
        <f t="shared" ref="B2770:B2776" si="2559">+A2770*10000000+C2770</f>
        <v>120172300.01000001</v>
      </c>
      <c r="C2770" s="246">
        <f t="shared" ref="C2770" si="2560">+C2769+100</f>
        <v>172300.01</v>
      </c>
      <c r="D2770" s="246">
        <v>943</v>
      </c>
    </row>
    <row r="2771" spans="1:5" x14ac:dyDescent="0.2">
      <c r="A2771" s="247">
        <v>12</v>
      </c>
      <c r="B2771" s="244">
        <f t="shared" si="2559"/>
        <v>120172400.01000001</v>
      </c>
      <c r="C2771" s="246">
        <f t="shared" ref="C2771" si="2561">+C2770+100</f>
        <v>172400.01</v>
      </c>
      <c r="D2771" s="246">
        <v>786</v>
      </c>
    </row>
    <row r="2772" spans="1:5" x14ac:dyDescent="0.2">
      <c r="A2772" s="247">
        <v>12</v>
      </c>
      <c r="B2772" s="244">
        <f t="shared" si="2559"/>
        <v>120172500.01000001</v>
      </c>
      <c r="C2772" s="246">
        <f t="shared" ref="C2772" si="2562">+C2771+100</f>
        <v>172500.01</v>
      </c>
      <c r="D2772" s="246">
        <v>628</v>
      </c>
    </row>
    <row r="2773" spans="1:5" x14ac:dyDescent="0.2">
      <c r="A2773" s="247">
        <v>12</v>
      </c>
      <c r="B2773" s="244">
        <f t="shared" si="2559"/>
        <v>120172600.01000001</v>
      </c>
      <c r="C2773" s="246">
        <f t="shared" ref="C2773" si="2563">+C2772+100</f>
        <v>172600.01</v>
      </c>
      <c r="D2773" s="246">
        <v>471</v>
      </c>
    </row>
    <row r="2774" spans="1:5" x14ac:dyDescent="0.2">
      <c r="A2774" s="247">
        <v>12</v>
      </c>
      <c r="B2774" s="244">
        <f t="shared" si="2559"/>
        <v>120172700.01000001</v>
      </c>
      <c r="C2774" s="246">
        <f t="shared" ref="C2774" si="2564">+C2773+100</f>
        <v>172700.01</v>
      </c>
      <c r="D2774" s="246">
        <v>314</v>
      </c>
    </row>
    <row r="2775" spans="1:5" x14ac:dyDescent="0.2">
      <c r="A2775" s="247">
        <v>12</v>
      </c>
      <c r="B2775" s="244">
        <f t="shared" si="2559"/>
        <v>120172800.01000001</v>
      </c>
      <c r="C2775" s="246">
        <f t="shared" ref="C2775" si="2565">+C2774+100</f>
        <v>172800.01</v>
      </c>
      <c r="D2775" s="246">
        <v>157</v>
      </c>
    </row>
    <row r="2776" spans="1:5" x14ac:dyDescent="0.2">
      <c r="A2776" s="247">
        <v>12</v>
      </c>
      <c r="B2776" s="244">
        <f t="shared" si="2559"/>
        <v>120172900.01000001</v>
      </c>
      <c r="C2776" s="246">
        <f t="shared" ref="C2776" si="2566">+C2775+100</f>
        <v>172900.01</v>
      </c>
      <c r="D2776" s="246">
        <v>0</v>
      </c>
    </row>
    <row r="2777" spans="1:5" x14ac:dyDescent="0.2">
      <c r="A2777" s="260">
        <v>13</v>
      </c>
      <c r="B2777" s="261"/>
      <c r="C2777" s="261">
        <v>9999999999.9899998</v>
      </c>
      <c r="D2777" s="262">
        <v>0</v>
      </c>
      <c r="E2777" s="263" t="s">
        <v>383</v>
      </c>
    </row>
  </sheetData>
  <autoFilter ref="A16:D2776" xr:uid="{00000000-0009-0000-0000-000005000000}"/>
  <mergeCells count="4">
    <mergeCell ref="A15:D15"/>
    <mergeCell ref="A3:E4"/>
    <mergeCell ref="A6:E9"/>
    <mergeCell ref="A10:E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Limpia</vt:lpstr>
      <vt:lpstr>Tablas</vt:lpstr>
      <vt:lpstr>Hoja1</vt:lpstr>
      <vt:lpstr>Instructivo</vt:lpstr>
      <vt:lpstr>Aclaraciones</vt:lpstr>
      <vt:lpstr>Metodologia</vt:lpstr>
      <vt:lpstr>Anexo4</vt:lpstr>
      <vt:lpstr>abril</vt:lpstr>
      <vt:lpstr>agost</vt:lpstr>
      <vt:lpstr>Limpia!Área_de_impresión</vt:lpstr>
      <vt:lpstr>Limpia!Criterios</vt:lpstr>
      <vt:lpstr>diciem</vt:lpstr>
      <vt:lpstr>enero</vt:lpstr>
      <vt:lpstr>febre</vt:lpstr>
      <vt:lpstr>julio</vt:lpstr>
      <vt:lpstr>junio</vt:lpstr>
      <vt:lpstr>marzo</vt:lpstr>
      <vt:lpstr>mayo</vt:lpstr>
      <vt:lpstr>novie</vt:lpstr>
      <vt:lpstr>octub</vt:lpstr>
      <vt:lpstr>septi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Ileana</dc:creator>
  <cp:lastModifiedBy>Ignacio</cp:lastModifiedBy>
  <cp:lastPrinted>2021-07-04T15:46:40Z</cp:lastPrinted>
  <dcterms:created xsi:type="dcterms:W3CDTF">2000-02-29T21:56:57Z</dcterms:created>
  <dcterms:modified xsi:type="dcterms:W3CDTF">2021-07-08T12:44:23Z</dcterms:modified>
</cp:coreProperties>
</file>